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780b39fd2f6ee92/Dokumenter/Sørlandets harehundklubb^J Sekretær/Årsmøte papirer 2024/"/>
    </mc:Choice>
  </mc:AlternateContent>
  <xr:revisionPtr revIDLastSave="0" documentId="8_{E61511BC-94E8-48D7-8710-22394377B217}" xr6:coauthVersionLast="47" xr6:coauthVersionMax="47" xr10:uidLastSave="{00000000-0000-0000-0000-000000000000}"/>
  <bookViews>
    <workbookView xWindow="-110" yWindow="-110" windowWidth="21820" windowHeight="13900" activeTab="3" xr2:uid="{FAB26BDB-BC1B-479D-BB2C-12136DFBEC91}"/>
  </bookViews>
  <sheets>
    <sheet name="Regnskap" sheetId="1" r:id="rId1"/>
    <sheet name="Varebeholdning" sheetId="4" r:id="rId2"/>
    <sheet name="Vipps og kort" sheetId="2" r:id="rId3"/>
    <sheet name="Kioskvarer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4" l="1"/>
  <c r="B21" i="4"/>
  <c r="F20" i="4"/>
  <c r="F19" i="4"/>
  <c r="F18" i="4"/>
  <c r="F21" i="4"/>
  <c r="C13" i="4"/>
  <c r="B13" i="4"/>
  <c r="I10" i="4"/>
  <c r="I9" i="4"/>
  <c r="E9" i="4"/>
  <c r="I8" i="4"/>
  <c r="I7" i="4"/>
  <c r="E7" i="4"/>
  <c r="I6" i="4"/>
  <c r="E6" i="4"/>
  <c r="I5" i="4"/>
  <c r="E5" i="4"/>
  <c r="I4" i="4"/>
  <c r="E4" i="4"/>
  <c r="E13" i="4"/>
  <c r="I13" i="4"/>
  <c r="M34" i="3"/>
  <c r="M33" i="3"/>
  <c r="C256" i="2"/>
  <c r="B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H52" i="2"/>
  <c r="G52" i="2"/>
  <c r="D52" i="2"/>
  <c r="I51" i="2"/>
  <c r="D51" i="2"/>
  <c r="I50" i="2"/>
  <c r="D50" i="2"/>
  <c r="I49" i="2"/>
  <c r="D49" i="2"/>
  <c r="I48" i="2"/>
  <c r="D48" i="2"/>
  <c r="I47" i="2"/>
  <c r="D47" i="2"/>
  <c r="I46" i="2"/>
  <c r="D46" i="2"/>
  <c r="I45" i="2"/>
  <c r="D45" i="2"/>
  <c r="I44" i="2"/>
  <c r="D44" i="2"/>
  <c r="I43" i="2"/>
  <c r="D43" i="2"/>
  <c r="I42" i="2"/>
  <c r="D42" i="2"/>
  <c r="I41" i="2"/>
  <c r="D41" i="2"/>
  <c r="I40" i="2"/>
  <c r="D40" i="2"/>
  <c r="I39" i="2"/>
  <c r="D39" i="2"/>
  <c r="I38" i="2"/>
  <c r="D38" i="2"/>
  <c r="I37" i="2"/>
  <c r="D37" i="2"/>
  <c r="I36" i="2"/>
  <c r="D36" i="2"/>
  <c r="I35" i="2"/>
  <c r="D35" i="2"/>
  <c r="I34" i="2"/>
  <c r="D34" i="2"/>
  <c r="I33" i="2"/>
  <c r="D33" i="2"/>
  <c r="I32" i="2"/>
  <c r="D32" i="2"/>
  <c r="I31" i="2"/>
  <c r="D31" i="2"/>
  <c r="I30" i="2"/>
  <c r="D30" i="2"/>
  <c r="I29" i="2"/>
  <c r="D29" i="2"/>
  <c r="I28" i="2"/>
  <c r="D28" i="2"/>
  <c r="I27" i="2"/>
  <c r="D27" i="2"/>
  <c r="I26" i="2"/>
  <c r="D26" i="2"/>
  <c r="I25" i="2"/>
  <c r="D25" i="2"/>
  <c r="I24" i="2"/>
  <c r="D24" i="2"/>
  <c r="I23" i="2"/>
  <c r="D23" i="2"/>
  <c r="I22" i="2"/>
  <c r="D22" i="2"/>
  <c r="I21" i="2"/>
  <c r="D21" i="2"/>
  <c r="I20" i="2"/>
  <c r="D20" i="2"/>
  <c r="I19" i="2"/>
  <c r="D19" i="2"/>
  <c r="I18" i="2"/>
  <c r="D18" i="2"/>
  <c r="I17" i="2"/>
  <c r="D17" i="2"/>
  <c r="I16" i="2"/>
  <c r="D16" i="2"/>
  <c r="I15" i="2"/>
  <c r="D15" i="2"/>
  <c r="I14" i="2"/>
  <c r="D14" i="2"/>
  <c r="I13" i="2"/>
  <c r="D13" i="2"/>
  <c r="I12" i="2"/>
  <c r="D12" i="2"/>
  <c r="I11" i="2"/>
  <c r="D11" i="2"/>
  <c r="I10" i="2"/>
  <c r="D10" i="2"/>
  <c r="I9" i="2"/>
  <c r="D9" i="2"/>
  <c r="I8" i="2"/>
  <c r="D8" i="2"/>
  <c r="I7" i="2"/>
  <c r="D7" i="2"/>
  <c r="I6" i="2"/>
  <c r="D6" i="2"/>
  <c r="I5" i="2"/>
  <c r="I52" i="2"/>
  <c r="D5" i="2"/>
  <c r="I4" i="2"/>
  <c r="D4" i="2"/>
  <c r="I3" i="2"/>
  <c r="D3" i="2"/>
  <c r="I2" i="2"/>
  <c r="D2" i="2"/>
  <c r="D256" i="2"/>
  <c r="H37" i="1"/>
  <c r="B25" i="1"/>
  <c r="D22" i="1"/>
  <c r="D24" i="1"/>
  <c r="B22" i="1"/>
  <c r="G19" i="1"/>
  <c r="G16" i="1"/>
  <c r="G20" i="1"/>
  <c r="D14" i="1"/>
  <c r="D16" i="1" s="1"/>
  <c r="G7" i="1"/>
  <c r="F7" i="1"/>
  <c r="E7" i="1"/>
  <c r="D7" i="1"/>
  <c r="C7" i="1"/>
  <c r="B7" i="1"/>
  <c r="I7" i="1"/>
  <c r="B28" i="1"/>
  <c r="B4" i="1"/>
  <c r="D28" i="1" l="1"/>
  <c r="D30" i="1" s="1"/>
  <c r="B30" i="1" l="1"/>
</calcChain>
</file>

<file path=xl/sharedStrings.xml><?xml version="1.0" encoding="utf-8"?>
<sst xmlns="http://schemas.openxmlformats.org/spreadsheetml/2006/main" count="233" uniqueCount="213">
  <si>
    <t>Ringpersonell</t>
  </si>
  <si>
    <t>Per Harald Sivesind</t>
  </si>
  <si>
    <t>Toke Larsen</t>
  </si>
  <si>
    <t>Catrin Meldgaard</t>
  </si>
  <si>
    <t>Steinar Østensen</t>
  </si>
  <si>
    <t>Marit Pedersen</t>
  </si>
  <si>
    <t xml:space="preserve">Kjersti Kalsnes Odden </t>
  </si>
  <si>
    <t xml:space="preserve">Honorar </t>
  </si>
  <si>
    <t>Gave/vin</t>
  </si>
  <si>
    <t>vase</t>
  </si>
  <si>
    <t xml:space="preserve">vase </t>
  </si>
  <si>
    <t>vin</t>
  </si>
  <si>
    <t>Reise/båt</t>
  </si>
  <si>
    <t xml:space="preserve">Middag og taxi </t>
  </si>
  <si>
    <t>Overnatting</t>
  </si>
  <si>
    <t xml:space="preserve">Sum Samtlige </t>
  </si>
  <si>
    <t>Mat Ringpersonell</t>
  </si>
  <si>
    <t>Påmelding</t>
  </si>
  <si>
    <t xml:space="preserve">Kontanter/Penger </t>
  </si>
  <si>
    <t xml:space="preserve">Mat </t>
  </si>
  <si>
    <t>Pris pr.hund</t>
  </si>
  <si>
    <t>Kontanter</t>
  </si>
  <si>
    <t>kontant 6.mai</t>
  </si>
  <si>
    <t xml:space="preserve">Avgift NKK </t>
  </si>
  <si>
    <t xml:space="preserve">Kontanter </t>
  </si>
  <si>
    <t>kontant 13.08.23</t>
  </si>
  <si>
    <t>Penger pr.hund</t>
  </si>
  <si>
    <t>Vipps Brutto</t>
  </si>
  <si>
    <t>Kiosk,lodd+parkering</t>
  </si>
  <si>
    <t xml:space="preserve">Påmeldte hunder </t>
  </si>
  <si>
    <t xml:space="preserve">Vipps gebyr </t>
  </si>
  <si>
    <t xml:space="preserve">SUM Påmelding </t>
  </si>
  <si>
    <t>Vipps Sum</t>
  </si>
  <si>
    <t xml:space="preserve">Bankterminal Brutto </t>
  </si>
  <si>
    <t xml:space="preserve">Kiosk+lodd </t>
  </si>
  <si>
    <t xml:space="preserve">Bankterminal gebyr </t>
  </si>
  <si>
    <t xml:space="preserve">Premier </t>
  </si>
  <si>
    <t xml:space="preserve">Katalog </t>
  </si>
  <si>
    <t xml:space="preserve">Bankterminal sum </t>
  </si>
  <si>
    <t>Rosetter</t>
  </si>
  <si>
    <t xml:space="preserve">Pris trykk </t>
  </si>
  <si>
    <t xml:space="preserve">SUM NETTO </t>
  </si>
  <si>
    <t xml:space="preserve">Fat Stort </t>
  </si>
  <si>
    <t xml:space="preserve">Trykkt </t>
  </si>
  <si>
    <t>stk</t>
  </si>
  <si>
    <t>Fat små 4stk</t>
  </si>
  <si>
    <t xml:space="preserve">Solgt </t>
  </si>
  <si>
    <t xml:space="preserve">Frakt </t>
  </si>
  <si>
    <t xml:space="preserve">Pr.katalog </t>
  </si>
  <si>
    <t>kr</t>
  </si>
  <si>
    <t xml:space="preserve">Annet: </t>
  </si>
  <si>
    <t>Oppdretterpremier</t>
  </si>
  <si>
    <t xml:space="preserve">SUM katalog </t>
  </si>
  <si>
    <t>Leie område</t>
  </si>
  <si>
    <t>SUM Premie</t>
  </si>
  <si>
    <t xml:space="preserve">Kiosk varer og drikke </t>
  </si>
  <si>
    <t>Biltema</t>
  </si>
  <si>
    <t xml:space="preserve">SUM utgifter </t>
  </si>
  <si>
    <t xml:space="preserve">Sum Intekter </t>
  </si>
  <si>
    <t>Annet Engangssum</t>
  </si>
  <si>
    <t xml:space="preserve">Telt </t>
  </si>
  <si>
    <t xml:space="preserve">Overskudd uten investeringer </t>
  </si>
  <si>
    <t xml:space="preserve">Overskudd med investeringer </t>
  </si>
  <si>
    <t>Målestaver</t>
  </si>
  <si>
    <t xml:space="preserve">Utstllingsbord </t>
  </si>
  <si>
    <t>Nettbrett m/tastatur</t>
  </si>
  <si>
    <t>Krus BIR/BIM/LOGO</t>
  </si>
  <si>
    <t xml:space="preserve">Diplom </t>
  </si>
  <si>
    <t>Faktura gebyr</t>
  </si>
  <si>
    <t xml:space="preserve">Bord </t>
  </si>
  <si>
    <t xml:space="preserve">SUM </t>
  </si>
  <si>
    <t xml:space="preserve">Vipps </t>
  </si>
  <si>
    <t xml:space="preserve">Brutto </t>
  </si>
  <si>
    <t xml:space="preserve">Gebyr </t>
  </si>
  <si>
    <t xml:space="preserve">Netto </t>
  </si>
  <si>
    <t>SUMUP</t>
  </si>
  <si>
    <t>Brutto</t>
  </si>
  <si>
    <t>Netto</t>
  </si>
  <si>
    <t>SUM</t>
  </si>
  <si>
    <t>SUM VIPPS</t>
  </si>
  <si>
    <t xml:space="preserve">Hvem/Hva </t>
  </si>
  <si>
    <t xml:space="preserve">Butikk </t>
  </si>
  <si>
    <t xml:space="preserve">Vare </t>
  </si>
  <si>
    <t xml:space="preserve">Antall </t>
  </si>
  <si>
    <t>Pris</t>
  </si>
  <si>
    <t xml:space="preserve">Dommermat </t>
  </si>
  <si>
    <t xml:space="preserve">Geheb </t>
  </si>
  <si>
    <t>Bagetter og sandwich</t>
  </si>
  <si>
    <t xml:space="preserve">Kiosk </t>
  </si>
  <si>
    <t xml:space="preserve">Storcash </t>
  </si>
  <si>
    <t xml:space="preserve">Vaffelmix boks </t>
  </si>
  <si>
    <t>Tørkerull</t>
  </si>
  <si>
    <t>3 stykk</t>
  </si>
  <si>
    <t>Stor ketchup</t>
  </si>
  <si>
    <t>Sennep</t>
  </si>
  <si>
    <t xml:space="preserve">Papptallerken </t>
  </si>
  <si>
    <t xml:space="preserve">100stykk </t>
  </si>
  <si>
    <t>Kaffekopper 25cl</t>
  </si>
  <si>
    <t>3pk</t>
  </si>
  <si>
    <t>Toalettpapir</t>
  </si>
  <si>
    <t xml:space="preserve">1pk(24ruller) </t>
  </si>
  <si>
    <t>Servietter/matservietter</t>
  </si>
  <si>
    <t>2pk</t>
  </si>
  <si>
    <t xml:space="preserve">Kaffefilter </t>
  </si>
  <si>
    <t xml:space="preserve">1pk </t>
  </si>
  <si>
    <t xml:space="preserve">Chips Sour Creme </t>
  </si>
  <si>
    <t xml:space="preserve">1 kartong </t>
  </si>
  <si>
    <t xml:space="preserve">Chips Paprika </t>
  </si>
  <si>
    <t xml:space="preserve">Pølsebrød </t>
  </si>
  <si>
    <t>3 kartonger</t>
  </si>
  <si>
    <t xml:space="preserve">Sprite </t>
  </si>
  <si>
    <t xml:space="preserve">24 stykk </t>
  </si>
  <si>
    <t>Solo</t>
  </si>
  <si>
    <t>24stykk</t>
  </si>
  <si>
    <t xml:space="preserve">Cola </t>
  </si>
  <si>
    <t>48 stykk</t>
  </si>
  <si>
    <t>Cola Zero</t>
  </si>
  <si>
    <t>48stykk</t>
  </si>
  <si>
    <t xml:space="preserve">Isklar vann </t>
  </si>
  <si>
    <t xml:space="preserve">36stykk </t>
  </si>
  <si>
    <t xml:space="preserve">Formfett stor </t>
  </si>
  <si>
    <t>2 stykk</t>
  </si>
  <si>
    <t>Kartong kaffefløte</t>
  </si>
  <si>
    <t>Sprøløk</t>
  </si>
  <si>
    <t>1 stor pose</t>
  </si>
  <si>
    <t xml:space="preserve">Kaffe, evergood </t>
  </si>
  <si>
    <t>2 poser 500gr</t>
  </si>
  <si>
    <t>Jordbær syltetøy tube</t>
  </si>
  <si>
    <t>Bringebærsyltetøy tube 2</t>
  </si>
  <si>
    <t xml:space="preserve">Appelsin/Pære juice </t>
  </si>
  <si>
    <t>Winerpølser</t>
  </si>
  <si>
    <t>12,88kg</t>
  </si>
  <si>
    <t>Pølsepapir</t>
  </si>
  <si>
    <t xml:space="preserve">1 pk(1000stykk) </t>
  </si>
  <si>
    <t xml:space="preserve">Aluminiumsfolie </t>
  </si>
  <si>
    <t xml:space="preserve">Melange flytende </t>
  </si>
  <si>
    <t xml:space="preserve">1,8l </t>
  </si>
  <si>
    <t>Eplekake gf.fri</t>
  </si>
  <si>
    <t>Langpanne Oreo kake</t>
  </si>
  <si>
    <t xml:space="preserve">Kiwi </t>
  </si>
  <si>
    <t xml:space="preserve">5,2kg </t>
  </si>
  <si>
    <t xml:space="preserve">Coop Obs </t>
  </si>
  <si>
    <t>Bananer</t>
  </si>
  <si>
    <t xml:space="preserve">Brus </t>
  </si>
  <si>
    <t xml:space="preserve">Nakkekotteletter </t>
  </si>
  <si>
    <t xml:space="preserve">Trebestikk </t>
  </si>
  <si>
    <t xml:space="preserve">2pk </t>
  </si>
  <si>
    <t xml:space="preserve">Druer </t>
  </si>
  <si>
    <t>Salat Poser</t>
  </si>
  <si>
    <t xml:space="preserve">4pk </t>
  </si>
  <si>
    <t xml:space="preserve">Flaggline 32m </t>
  </si>
  <si>
    <t>Potetsalat</t>
  </si>
  <si>
    <t>2 boker</t>
  </si>
  <si>
    <t xml:space="preserve">Grillpølser </t>
  </si>
  <si>
    <t xml:space="preserve">Hamburgerdresing </t>
  </si>
  <si>
    <t xml:space="preserve">Pink lady epler </t>
  </si>
  <si>
    <t>Pumpekanner</t>
  </si>
  <si>
    <t>2stykk 3l</t>
  </si>
  <si>
    <t>pølseklyper</t>
  </si>
  <si>
    <t>Stekespade</t>
  </si>
  <si>
    <t>Strips mix</t>
  </si>
  <si>
    <t>1pk</t>
  </si>
  <si>
    <t xml:space="preserve">extra vaskeservietter </t>
  </si>
  <si>
    <t>6pk</t>
  </si>
  <si>
    <t xml:space="preserve">Biltema </t>
  </si>
  <si>
    <t>Rekylfri hammer</t>
  </si>
  <si>
    <t>Antibac 500ml</t>
  </si>
  <si>
    <t xml:space="preserve">Spøppelsekker </t>
  </si>
  <si>
    <t xml:space="preserve">1 rull </t>
  </si>
  <si>
    <t xml:space="preserve">Barbecuue grilkull </t>
  </si>
  <si>
    <t xml:space="preserve">1 pk </t>
  </si>
  <si>
    <t xml:space="preserve">tennvæske </t>
  </si>
  <si>
    <t xml:space="preserve">1l </t>
  </si>
  <si>
    <t>antibac 100ml</t>
  </si>
  <si>
    <t xml:space="preserve">Spendbånd/m bakkespyd </t>
  </si>
  <si>
    <t xml:space="preserve">Vanndunk 20l </t>
  </si>
  <si>
    <t xml:space="preserve">2 stykk </t>
  </si>
  <si>
    <t>Varebeholding</t>
  </si>
  <si>
    <t xml:space="preserve">Varer </t>
  </si>
  <si>
    <t xml:space="preserve">a kroner </t>
  </si>
  <si>
    <t xml:space="preserve">total verdi </t>
  </si>
  <si>
    <t xml:space="preserve">Rosetter </t>
  </si>
  <si>
    <t xml:space="preserve">Mars </t>
  </si>
  <si>
    <t xml:space="preserve">Mai 13.05 </t>
  </si>
  <si>
    <t>Bestilt 02.06</t>
  </si>
  <si>
    <t>SUM 21.07.23</t>
  </si>
  <si>
    <t xml:space="preserve">Exc </t>
  </si>
  <si>
    <t xml:space="preserve">CK </t>
  </si>
  <si>
    <t>BIR</t>
  </si>
  <si>
    <t>BIM</t>
  </si>
  <si>
    <t>Championat</t>
  </si>
  <si>
    <t>CERT</t>
  </si>
  <si>
    <t xml:space="preserve">r.cert </t>
  </si>
  <si>
    <t>sum</t>
  </si>
  <si>
    <t>Glassstatuetter</t>
  </si>
  <si>
    <t>Utgår i 2023</t>
  </si>
  <si>
    <t xml:space="preserve">BIR </t>
  </si>
  <si>
    <t xml:space="preserve">Bim </t>
  </si>
  <si>
    <t xml:space="preserve">Krus </t>
  </si>
  <si>
    <t xml:space="preserve">Kjøpt inn </t>
  </si>
  <si>
    <t>Telt.13.05</t>
  </si>
  <si>
    <t xml:space="preserve">Innkjøpspris </t>
  </si>
  <si>
    <t xml:space="preserve">Utsalgspris </t>
  </si>
  <si>
    <t xml:space="preserve">Best i rasen </t>
  </si>
  <si>
    <t>Best i motsatt</t>
  </si>
  <si>
    <t>KUN LOGO</t>
  </si>
  <si>
    <t xml:space="preserve">Sum </t>
  </si>
  <si>
    <t xml:space="preserve">Glassvaser </t>
  </si>
  <si>
    <t xml:space="preserve">14cm </t>
  </si>
  <si>
    <t>26cm</t>
  </si>
  <si>
    <t>Oppdretter</t>
  </si>
  <si>
    <t>Avlsklasse</t>
  </si>
  <si>
    <t>Telt 18.09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</si>
</sst>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3" fillId="0" borderId="1" xfId="0" applyFont="1" applyBorder="1"/>
    <xf numFmtId="0" fontId="2" fillId="0" borderId="0" xfId="0" applyFont="1"/>
    <xf numFmtId="0" fontId="3" fillId="2" borderId="1" xfId="0" applyFont="1" applyFill="1" applyBorder="1"/>
    <xf numFmtId="0" fontId="1" fillId="3" borderId="1" xfId="0" applyFont="1" applyFill="1" applyBorder="1"/>
    <xf numFmtId="0" fontId="2" fillId="0" borderId="3" xfId="0" applyFont="1" applyBorder="1"/>
    <xf numFmtId="0" fontId="3" fillId="2" borderId="3" xfId="0" applyFont="1" applyFill="1" applyBorder="1"/>
    <xf numFmtId="1" fontId="3" fillId="0" borderId="1" xfId="0" applyNumberFormat="1" applyFont="1" applyBorder="1"/>
    <xf numFmtId="1" fontId="3" fillId="0" borderId="3" xfId="0" applyNumberFormat="1" applyFont="1" applyBorder="1"/>
    <xf numFmtId="0" fontId="3" fillId="0" borderId="3" xfId="0" applyFont="1" applyBorder="1"/>
    <xf numFmtId="0" fontId="3" fillId="0" borderId="0" xfId="0" applyFont="1"/>
    <xf numFmtId="0" fontId="2" fillId="0" borderId="4" xfId="0" applyFont="1" applyBorder="1"/>
    <xf numFmtId="0" fontId="0" fillId="0" borderId="3" xfId="0" applyBorder="1"/>
    <xf numFmtId="0" fontId="3" fillId="0" borderId="4" xfId="0" applyFont="1" applyBorder="1"/>
    <xf numFmtId="0" fontId="3" fillId="4" borderId="1" xfId="0" applyFont="1" applyFill="1" applyBorder="1"/>
    <xf numFmtId="0" fontId="2" fillId="4" borderId="3" xfId="0" applyFont="1" applyFill="1" applyBorder="1"/>
    <xf numFmtId="0" fontId="3" fillId="0" borderId="5" xfId="0" applyFont="1" applyBorder="1"/>
    <xf numFmtId="0" fontId="2" fillId="4" borderId="0" xfId="0" applyFont="1" applyFill="1"/>
    <xf numFmtId="0" fontId="3" fillId="3" borderId="1" xfId="0" applyFont="1" applyFill="1" applyBorder="1"/>
    <xf numFmtId="0" fontId="4" fillId="0" borderId="1" xfId="0" applyFont="1" applyBorder="1"/>
    <xf numFmtId="0" fontId="2" fillId="2" borderId="1" xfId="0" applyFont="1" applyFill="1" applyBorder="1"/>
    <xf numFmtId="1" fontId="2" fillId="3" borderId="1" xfId="0" applyNumberFormat="1" applyFont="1" applyFill="1" applyBorder="1"/>
    <xf numFmtId="0" fontId="1" fillId="5" borderId="1" xfId="0" applyFont="1" applyFill="1" applyBorder="1"/>
    <xf numFmtId="0" fontId="2" fillId="5" borderId="1" xfId="0" applyFont="1" applyFill="1" applyBorder="1"/>
    <xf numFmtId="0" fontId="2" fillId="4" borderId="1" xfId="0" applyFont="1" applyFill="1" applyBorder="1"/>
    <xf numFmtId="1" fontId="2" fillId="4" borderId="1" xfId="0" applyNumberFormat="1" applyFont="1" applyFill="1" applyBorder="1"/>
    <xf numFmtId="1" fontId="2" fillId="0" borderId="0" xfId="0" applyNumberFormat="1" applyFont="1"/>
    <xf numFmtId="0" fontId="2" fillId="6" borderId="0" xfId="0" applyFont="1" applyFill="1"/>
    <xf numFmtId="0" fontId="5" fillId="0" borderId="0" xfId="0" applyFont="1"/>
    <xf numFmtId="0" fontId="0" fillId="7" borderId="0" xfId="0" applyFill="1"/>
    <xf numFmtId="16" fontId="0" fillId="0" borderId="0" xfId="0" applyNumberFormat="1"/>
    <xf numFmtId="0" fontId="0" fillId="0" borderId="0" xfId="0" applyProtection="1">
      <protection locked="0"/>
    </xf>
    <xf numFmtId="0" fontId="6" fillId="0" borderId="0" xfId="0" applyFont="1" applyAlignment="1">
      <alignment horizontal="right"/>
    </xf>
    <xf numFmtId="0" fontId="0" fillId="3" borderId="0" xfId="0" applyFill="1"/>
    <xf numFmtId="0" fontId="6" fillId="3" borderId="0" xfId="0" applyFont="1" applyFill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0" xfId="0" applyFont="1"/>
    <xf numFmtId="0" fontId="2" fillId="8" borderId="3" xfId="0" applyFont="1" applyFill="1" applyBorder="1"/>
    <xf numFmtId="0" fontId="1" fillId="8" borderId="1" xfId="0" applyFont="1" applyFill="1" applyBorder="1"/>
    <xf numFmtId="0" fontId="2" fillId="8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08209-4873-461B-B120-AE4163FC7C9A}">
  <dimension ref="A1:L46"/>
  <sheetViews>
    <sheetView topLeftCell="A8" zoomScale="130" zoomScaleNormal="130" workbookViewId="0">
      <selection activeCell="D33" sqref="D33"/>
    </sheetView>
  </sheetViews>
  <sheetFormatPr baseColWidth="10" defaultColWidth="12.81640625" defaultRowHeight="13" x14ac:dyDescent="0.3"/>
  <cols>
    <col min="1" max="1" width="24.54296875" style="14" bestFit="1" customWidth="1"/>
    <col min="2" max="2" width="16.1796875" style="5" bestFit="1" customWidth="1"/>
    <col min="3" max="3" width="24.81640625" style="5" bestFit="1" customWidth="1"/>
    <col min="4" max="4" width="14.81640625" style="5" bestFit="1" customWidth="1"/>
    <col min="5" max="5" width="14.54296875" style="5" bestFit="1" customWidth="1"/>
    <col min="6" max="6" width="18" style="5" bestFit="1" customWidth="1"/>
    <col min="7" max="7" width="18.81640625" style="5" bestFit="1" customWidth="1"/>
    <col min="8" max="8" width="17.453125" style="5" bestFit="1" customWidth="1"/>
    <col min="9" max="11" width="12.81640625" style="5"/>
    <col min="12" max="12" width="19.1796875" style="5" bestFit="1" customWidth="1"/>
    <col min="13" max="16384" width="12.81640625" style="5"/>
  </cols>
  <sheetData>
    <row r="1" spans="1:11" s="3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2"/>
    </row>
    <row r="2" spans="1:11" x14ac:dyDescent="0.3">
      <c r="A2" s="4" t="s">
        <v>7</v>
      </c>
      <c r="B2" s="4">
        <v>-1680</v>
      </c>
      <c r="C2" s="4">
        <v>-1680</v>
      </c>
      <c r="D2" s="4">
        <v>-700</v>
      </c>
      <c r="E2" s="4">
        <v>-700</v>
      </c>
      <c r="F2" s="4">
        <v>-700</v>
      </c>
      <c r="G2" s="4">
        <v>-700</v>
      </c>
      <c r="H2" s="2"/>
      <c r="I2" s="2"/>
    </row>
    <row r="3" spans="1:11" x14ac:dyDescent="0.3">
      <c r="A3" s="4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11</v>
      </c>
      <c r="G3" s="4" t="s">
        <v>11</v>
      </c>
      <c r="H3" s="4">
        <v>-762</v>
      </c>
      <c r="I3" s="2"/>
    </row>
    <row r="4" spans="1:11" x14ac:dyDescent="0.3">
      <c r="A4" s="4" t="s">
        <v>12</v>
      </c>
      <c r="B4" s="4">
        <f>-3290-996</f>
        <v>-4286</v>
      </c>
      <c r="C4" s="4">
        <v>-5639</v>
      </c>
      <c r="D4" s="2"/>
      <c r="E4" s="4">
        <v>-357</v>
      </c>
      <c r="F4" s="4">
        <v>-16</v>
      </c>
      <c r="G4" s="4"/>
      <c r="H4" s="4"/>
      <c r="I4" s="2"/>
    </row>
    <row r="5" spans="1:11" x14ac:dyDescent="0.3">
      <c r="A5" s="4" t="s">
        <v>13</v>
      </c>
      <c r="B5" s="2"/>
      <c r="C5" s="4">
        <v>-989</v>
      </c>
      <c r="D5" s="2"/>
      <c r="E5" s="2"/>
      <c r="F5" s="2"/>
      <c r="G5" s="2">
        <v>-91</v>
      </c>
      <c r="H5" s="2"/>
      <c r="I5" s="2"/>
    </row>
    <row r="6" spans="1:11" x14ac:dyDescent="0.3">
      <c r="A6" s="4" t="s">
        <v>14</v>
      </c>
      <c r="B6" s="4">
        <v>-1278</v>
      </c>
      <c r="C6" s="4">
        <v>-2799</v>
      </c>
      <c r="D6" s="4"/>
      <c r="E6" s="4"/>
      <c r="F6" s="4"/>
      <c r="G6" s="4"/>
      <c r="H6" s="2"/>
      <c r="I6" s="2"/>
    </row>
    <row r="7" spans="1:11" ht="15.75" customHeight="1" x14ac:dyDescent="0.3">
      <c r="A7" s="2"/>
      <c r="B7" s="6">
        <f t="shared" ref="B7:G7" si="0">SUM(B2:B6)</f>
        <v>-7244</v>
      </c>
      <c r="C7" s="6">
        <f t="shared" si="0"/>
        <v>-11107</v>
      </c>
      <c r="D7" s="6">
        <f t="shared" si="0"/>
        <v>-700</v>
      </c>
      <c r="E7" s="6">
        <f t="shared" si="0"/>
        <v>-1057</v>
      </c>
      <c r="F7" s="6">
        <f t="shared" si="0"/>
        <v>-716</v>
      </c>
      <c r="G7" s="6">
        <f t="shared" si="0"/>
        <v>-791</v>
      </c>
      <c r="H7" s="6" t="s">
        <v>15</v>
      </c>
      <c r="I7" s="6">
        <f>B7+C7+D7+E7+H3+F7+G7</f>
        <v>-22377</v>
      </c>
    </row>
    <row r="11" spans="1:11" x14ac:dyDescent="0.3">
      <c r="A11" s="7" t="s">
        <v>16</v>
      </c>
      <c r="B11" s="40"/>
      <c r="C11" s="7" t="s">
        <v>17</v>
      </c>
      <c r="D11" s="42"/>
      <c r="F11" s="41" t="s">
        <v>18</v>
      </c>
      <c r="G11" s="40"/>
      <c r="H11" s="42"/>
    </row>
    <row r="12" spans="1:11" x14ac:dyDescent="0.3">
      <c r="A12" s="4" t="s">
        <v>19</v>
      </c>
      <c r="B12" s="9">
        <v>-1008</v>
      </c>
      <c r="C12" s="4" t="s">
        <v>20</v>
      </c>
      <c r="D12" s="4">
        <v>415</v>
      </c>
      <c r="F12" s="2" t="s">
        <v>21</v>
      </c>
      <c r="G12" s="8">
        <v>5870</v>
      </c>
      <c r="H12" s="2" t="s">
        <v>22</v>
      </c>
    </row>
    <row r="13" spans="1:11" x14ac:dyDescent="0.3">
      <c r="A13" s="10"/>
      <c r="B13" s="11"/>
      <c r="C13" s="4" t="s">
        <v>23</v>
      </c>
      <c r="D13" s="4">
        <v>45</v>
      </c>
      <c r="F13" s="4" t="s">
        <v>24</v>
      </c>
      <c r="G13" s="12">
        <v>2775</v>
      </c>
      <c r="H13" s="2" t="s">
        <v>25</v>
      </c>
      <c r="I13" s="13"/>
      <c r="K13" s="13"/>
    </row>
    <row r="14" spans="1:11" ht="15.75" customHeight="1" x14ac:dyDescent="0.35">
      <c r="C14" s="4" t="s">
        <v>26</v>
      </c>
      <c r="D14" s="4">
        <f>D12-D13</f>
        <v>370</v>
      </c>
      <c r="F14" s="4" t="s">
        <v>27</v>
      </c>
      <c r="G14" s="15">
        <v>20297</v>
      </c>
      <c r="H14" s="2" t="s">
        <v>28</v>
      </c>
    </row>
    <row r="15" spans="1:11" x14ac:dyDescent="0.3">
      <c r="C15" s="4" t="s">
        <v>29</v>
      </c>
      <c r="D15" s="4">
        <v>138</v>
      </c>
      <c r="F15" s="4" t="s">
        <v>30</v>
      </c>
      <c r="G15" s="12">
        <v>-355.92</v>
      </c>
      <c r="H15" s="2"/>
    </row>
    <row r="16" spans="1:11" x14ac:dyDescent="0.3">
      <c r="A16" s="16"/>
      <c r="B16" s="13"/>
      <c r="C16" s="4" t="s">
        <v>31</v>
      </c>
      <c r="D16" s="17">
        <f>D14*D15</f>
        <v>51060</v>
      </c>
      <c r="F16" s="4" t="s">
        <v>32</v>
      </c>
      <c r="G16" s="18">
        <f>G14+G15</f>
        <v>19941.080000000002</v>
      </c>
      <c r="H16" s="2"/>
    </row>
    <row r="17" spans="1:8" x14ac:dyDescent="0.3">
      <c r="F17" s="4" t="s">
        <v>33</v>
      </c>
      <c r="G17" s="8">
        <v>4240</v>
      </c>
      <c r="H17" s="2" t="s">
        <v>34</v>
      </c>
    </row>
    <row r="18" spans="1:8" x14ac:dyDescent="0.3">
      <c r="F18" s="4" t="s">
        <v>35</v>
      </c>
      <c r="G18" s="12">
        <v>-63.22</v>
      </c>
      <c r="H18" s="2"/>
    </row>
    <row r="19" spans="1:8" x14ac:dyDescent="0.3">
      <c r="A19" s="7" t="s">
        <v>36</v>
      </c>
      <c r="B19" s="42"/>
      <c r="C19" s="7" t="s">
        <v>37</v>
      </c>
      <c r="D19" s="42"/>
      <c r="E19" s="2"/>
      <c r="F19" s="19" t="s">
        <v>38</v>
      </c>
      <c r="G19" s="20">
        <f>G17+G18</f>
        <v>4176.78</v>
      </c>
      <c r="H19" s="2"/>
    </row>
    <row r="20" spans="1:8" x14ac:dyDescent="0.3">
      <c r="A20" s="4" t="s">
        <v>39</v>
      </c>
      <c r="B20" s="4">
        <v>-6462.26</v>
      </c>
      <c r="C20" s="4" t="s">
        <v>40</v>
      </c>
      <c r="D20" s="4"/>
      <c r="E20" s="2"/>
      <c r="F20" s="4" t="s">
        <v>41</v>
      </c>
      <c r="G20" s="12">
        <f>G12+G13+G16+G19</f>
        <v>32762.86</v>
      </c>
      <c r="H20" s="2"/>
    </row>
    <row r="21" spans="1:8" ht="15.75" customHeight="1" x14ac:dyDescent="0.3">
      <c r="A21" s="4" t="s">
        <v>42</v>
      </c>
      <c r="B21" s="4">
        <v>-400</v>
      </c>
      <c r="C21" s="4" t="s">
        <v>43</v>
      </c>
      <c r="D21" s="4">
        <v>140</v>
      </c>
      <c r="E21" s="4" t="s">
        <v>44</v>
      </c>
    </row>
    <row r="22" spans="1:8" x14ac:dyDescent="0.3">
      <c r="A22" s="4" t="s">
        <v>45</v>
      </c>
      <c r="B22" s="2">
        <f>-350*4</f>
        <v>-1400</v>
      </c>
      <c r="C22" s="4" t="s">
        <v>46</v>
      </c>
      <c r="D22" s="4">
        <f>140*D23</f>
        <v>7000</v>
      </c>
      <c r="E22" s="4"/>
    </row>
    <row r="23" spans="1:8" x14ac:dyDescent="0.3">
      <c r="A23" s="4" t="s">
        <v>47</v>
      </c>
      <c r="B23" s="2">
        <v>-169</v>
      </c>
      <c r="C23" s="4" t="s">
        <v>48</v>
      </c>
      <c r="D23" s="4">
        <v>50</v>
      </c>
      <c r="E23" s="4" t="s">
        <v>49</v>
      </c>
      <c r="F23" s="21" t="s">
        <v>50</v>
      </c>
      <c r="G23" s="2"/>
    </row>
    <row r="24" spans="1:8" ht="15.75" customHeight="1" x14ac:dyDescent="0.3">
      <c r="A24" s="4" t="s">
        <v>51</v>
      </c>
      <c r="B24" s="2">
        <v>-958</v>
      </c>
      <c r="C24" s="4" t="s">
        <v>52</v>
      </c>
      <c r="D24" s="17">
        <f>D20+D22</f>
        <v>7000</v>
      </c>
      <c r="E24" s="4" t="s">
        <v>49</v>
      </c>
      <c r="F24" s="22" t="s">
        <v>53</v>
      </c>
      <c r="G24" s="23">
        <v>-3000</v>
      </c>
    </row>
    <row r="25" spans="1:8" ht="15.75" customHeight="1" x14ac:dyDescent="0.3">
      <c r="A25" s="4" t="s">
        <v>54</v>
      </c>
      <c r="B25" s="6">
        <f>SUM(B20:B24)</f>
        <v>-9389.26</v>
      </c>
      <c r="F25" s="22" t="s">
        <v>55</v>
      </c>
      <c r="G25" s="23">
        <v>-11279.1</v>
      </c>
    </row>
    <row r="26" spans="1:8" ht="15.75" customHeight="1" x14ac:dyDescent="0.3">
      <c r="F26" s="22" t="s">
        <v>56</v>
      </c>
      <c r="G26" s="23">
        <v>-1326.25</v>
      </c>
    </row>
    <row r="28" spans="1:8" x14ac:dyDescent="0.3">
      <c r="A28" s="21" t="s">
        <v>57</v>
      </c>
      <c r="B28" s="24">
        <f>B12+I7+B25+G24+G25+G26</f>
        <v>-48379.61</v>
      </c>
      <c r="C28" s="21" t="s">
        <v>58</v>
      </c>
      <c r="D28" s="21">
        <f>D24+D16+G20</f>
        <v>90822.86</v>
      </c>
      <c r="F28" s="25" t="s">
        <v>59</v>
      </c>
      <c r="G28" s="26"/>
      <c r="H28" s="2"/>
    </row>
    <row r="29" spans="1:8" x14ac:dyDescent="0.3">
      <c r="A29" s="27"/>
      <c r="B29" s="28"/>
      <c r="C29" s="28"/>
      <c r="D29" s="27"/>
      <c r="F29" s="4" t="s">
        <v>60</v>
      </c>
      <c r="G29" s="2">
        <v>3</v>
      </c>
      <c r="H29" s="4">
        <v>-4346</v>
      </c>
    </row>
    <row r="30" spans="1:8" x14ac:dyDescent="0.3">
      <c r="A30" s="27" t="s">
        <v>61</v>
      </c>
      <c r="B30" s="28">
        <f>B28+D28</f>
        <v>42443.25</v>
      </c>
      <c r="C30" s="27" t="s">
        <v>62</v>
      </c>
      <c r="D30" s="28">
        <f>B28+H37+D28</f>
        <v>15590.25</v>
      </c>
      <c r="F30" s="4" t="s">
        <v>63</v>
      </c>
      <c r="G30" s="2">
        <v>2</v>
      </c>
      <c r="H30" s="2">
        <v>-2125</v>
      </c>
    </row>
    <row r="31" spans="1:8" x14ac:dyDescent="0.3">
      <c r="A31" s="5"/>
      <c r="F31" s="4" t="s">
        <v>64</v>
      </c>
      <c r="G31" s="2">
        <v>2</v>
      </c>
      <c r="H31" s="2">
        <v>-3518</v>
      </c>
    </row>
    <row r="32" spans="1:8" x14ac:dyDescent="0.3">
      <c r="A32" s="5"/>
      <c r="F32" s="4" t="s">
        <v>65</v>
      </c>
      <c r="G32" s="2">
        <v>2</v>
      </c>
      <c r="H32" s="2">
        <v>-3500</v>
      </c>
    </row>
    <row r="33" spans="1:12" x14ac:dyDescent="0.3">
      <c r="A33" s="16"/>
      <c r="F33" s="2" t="s">
        <v>66</v>
      </c>
      <c r="G33" s="2">
        <v>144</v>
      </c>
      <c r="H33" s="2">
        <v>-10120</v>
      </c>
    </row>
    <row r="34" spans="1:12" x14ac:dyDescent="0.3">
      <c r="A34" s="16"/>
      <c r="F34" s="2" t="s">
        <v>67</v>
      </c>
      <c r="G34" s="2">
        <v>100</v>
      </c>
      <c r="H34" s="2">
        <v>-1400</v>
      </c>
    </row>
    <row r="35" spans="1:12" ht="15.75" customHeight="1" x14ac:dyDescent="0.3">
      <c r="A35" s="16"/>
      <c r="C35" s="29"/>
      <c r="F35" s="2" t="s">
        <v>68</v>
      </c>
      <c r="G35" s="2">
        <v>1</v>
      </c>
      <c r="H35" s="2">
        <v>-50</v>
      </c>
    </row>
    <row r="36" spans="1:12" ht="15.75" customHeight="1" x14ac:dyDescent="0.3">
      <c r="A36" s="16"/>
      <c r="B36" s="13"/>
      <c r="F36" s="2" t="s">
        <v>69</v>
      </c>
      <c r="G36" s="2">
        <v>6</v>
      </c>
      <c r="H36" s="2">
        <v>-1794</v>
      </c>
    </row>
    <row r="37" spans="1:12" x14ac:dyDescent="0.3">
      <c r="A37" s="16"/>
      <c r="F37" s="2"/>
      <c r="G37" s="4" t="s">
        <v>70</v>
      </c>
      <c r="H37" s="6">
        <f>SUM(H29:H36)</f>
        <v>-26853</v>
      </c>
    </row>
    <row r="38" spans="1:12" x14ac:dyDescent="0.3">
      <c r="A38" s="16"/>
      <c r="L38" s="29"/>
    </row>
    <row r="41" spans="1:12" x14ac:dyDescent="0.3">
      <c r="F41" s="13"/>
      <c r="G41" s="30"/>
      <c r="H41" s="30"/>
    </row>
    <row r="42" spans="1:12" x14ac:dyDescent="0.3">
      <c r="F42" s="13"/>
    </row>
    <row r="43" spans="1:12" x14ac:dyDescent="0.3">
      <c r="F43" s="13"/>
    </row>
    <row r="44" spans="1:12" x14ac:dyDescent="0.3">
      <c r="F44" s="13"/>
    </row>
    <row r="45" spans="1:12" x14ac:dyDescent="0.3">
      <c r="F45" s="13"/>
    </row>
    <row r="46" spans="1:12" x14ac:dyDescent="0.3">
      <c r="F46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77F4B-8AB4-4A1D-9531-852774701E96}">
  <dimension ref="A1:I24"/>
  <sheetViews>
    <sheetView topLeftCell="B1" zoomScale="146" workbookViewId="0">
      <selection activeCell="F4" sqref="F4:F10"/>
    </sheetView>
  </sheetViews>
  <sheetFormatPr baseColWidth="10" defaultColWidth="10.81640625" defaultRowHeight="14.5" x14ac:dyDescent="0.35"/>
  <cols>
    <col min="5" max="5" width="12.81640625" bestFit="1" customWidth="1"/>
  </cols>
  <sheetData>
    <row r="1" spans="1:9" x14ac:dyDescent="0.35">
      <c r="A1" s="39" t="s">
        <v>177</v>
      </c>
      <c r="B1" s="39"/>
    </row>
    <row r="2" spans="1:9" x14ac:dyDescent="0.35">
      <c r="A2" t="s">
        <v>178</v>
      </c>
      <c r="H2" t="s">
        <v>179</v>
      </c>
      <c r="I2" t="s">
        <v>180</v>
      </c>
    </row>
    <row r="3" spans="1:9" x14ac:dyDescent="0.35">
      <c r="A3" s="32" t="s">
        <v>181</v>
      </c>
      <c r="B3" s="32" t="s">
        <v>182</v>
      </c>
      <c r="C3" s="32" t="s">
        <v>183</v>
      </c>
      <c r="D3" s="32" t="s">
        <v>184</v>
      </c>
      <c r="E3" s="32" t="s">
        <v>185</v>
      </c>
      <c r="F3" s="32" t="s">
        <v>212</v>
      </c>
      <c r="G3" s="32"/>
      <c r="H3" s="32"/>
      <c r="I3" s="32"/>
    </row>
    <row r="4" spans="1:9" x14ac:dyDescent="0.35">
      <c r="A4" t="s">
        <v>186</v>
      </c>
      <c r="B4">
        <v>39</v>
      </c>
      <c r="C4">
        <v>15</v>
      </c>
      <c r="D4">
        <v>30</v>
      </c>
      <c r="E4">
        <f>C4+D4</f>
        <v>45</v>
      </c>
      <c r="F4">
        <v>40</v>
      </c>
      <c r="H4">
        <v>35.51</v>
      </c>
      <c r="I4">
        <f t="shared" ref="I4:I10" si="0">C4*H4</f>
        <v>532.65</v>
      </c>
    </row>
    <row r="5" spans="1:9" x14ac:dyDescent="0.35">
      <c r="A5" t="s">
        <v>187</v>
      </c>
      <c r="B5">
        <v>65</v>
      </c>
      <c r="C5">
        <v>25</v>
      </c>
      <c r="D5">
        <v>50</v>
      </c>
      <c r="E5">
        <f>C5+D5</f>
        <v>75</v>
      </c>
      <c r="F5">
        <v>56</v>
      </c>
      <c r="H5">
        <v>35.51</v>
      </c>
      <c r="I5">
        <f t="shared" si="0"/>
        <v>887.75</v>
      </c>
    </row>
    <row r="6" spans="1:9" x14ac:dyDescent="0.35">
      <c r="A6" t="s">
        <v>188</v>
      </c>
      <c r="B6">
        <v>25</v>
      </c>
      <c r="C6">
        <v>11</v>
      </c>
      <c r="D6">
        <v>10</v>
      </c>
      <c r="E6">
        <f>C6+D6</f>
        <v>21</v>
      </c>
      <c r="F6">
        <v>12</v>
      </c>
      <c r="H6">
        <v>45.91</v>
      </c>
      <c r="I6">
        <f t="shared" si="0"/>
        <v>505.01</v>
      </c>
    </row>
    <row r="7" spans="1:9" x14ac:dyDescent="0.35">
      <c r="A7" t="s">
        <v>189</v>
      </c>
      <c r="B7">
        <v>23</v>
      </c>
      <c r="C7">
        <v>15</v>
      </c>
      <c r="D7">
        <v>10</v>
      </c>
      <c r="E7">
        <f>C7+D7</f>
        <v>25</v>
      </c>
      <c r="F7">
        <v>23</v>
      </c>
      <c r="H7">
        <v>45.91</v>
      </c>
      <c r="I7">
        <f t="shared" si="0"/>
        <v>688.65</v>
      </c>
    </row>
    <row r="8" spans="1:9" x14ac:dyDescent="0.35">
      <c r="A8" t="s">
        <v>190</v>
      </c>
      <c r="B8">
        <v>33</v>
      </c>
      <c r="C8">
        <v>27</v>
      </c>
      <c r="D8">
        <v>0</v>
      </c>
      <c r="E8">
        <v>27</v>
      </c>
      <c r="F8">
        <v>23</v>
      </c>
      <c r="H8">
        <v>39.67</v>
      </c>
      <c r="I8">
        <f t="shared" si="0"/>
        <v>1071.0900000000001</v>
      </c>
    </row>
    <row r="9" spans="1:9" x14ac:dyDescent="0.35">
      <c r="A9" t="s">
        <v>191</v>
      </c>
      <c r="B9">
        <v>36</v>
      </c>
      <c r="C9">
        <v>22</v>
      </c>
      <c r="D9">
        <v>10</v>
      </c>
      <c r="E9">
        <f>C9+D9</f>
        <v>32</v>
      </c>
      <c r="F9">
        <v>24</v>
      </c>
      <c r="H9">
        <v>39.67</v>
      </c>
      <c r="I9">
        <f t="shared" si="0"/>
        <v>872.74</v>
      </c>
    </row>
    <row r="10" spans="1:9" x14ac:dyDescent="0.35">
      <c r="A10" t="s">
        <v>192</v>
      </c>
      <c r="B10">
        <v>38</v>
      </c>
      <c r="C10">
        <v>34</v>
      </c>
      <c r="D10">
        <v>0</v>
      </c>
      <c r="F10">
        <v>31</v>
      </c>
      <c r="H10">
        <v>39.67</v>
      </c>
      <c r="I10">
        <f t="shared" si="0"/>
        <v>1348.78</v>
      </c>
    </row>
    <row r="11" spans="1:9" x14ac:dyDescent="0.35">
      <c r="A11" t="s">
        <v>210</v>
      </c>
    </row>
    <row r="12" spans="1:9" x14ac:dyDescent="0.35">
      <c r="A12" t="s">
        <v>211</v>
      </c>
    </row>
    <row r="13" spans="1:9" x14ac:dyDescent="0.35">
      <c r="A13" t="s">
        <v>193</v>
      </c>
      <c r="B13">
        <f>B4+B5+B6+B7+B8+B9+B10</f>
        <v>259</v>
      </c>
      <c r="C13">
        <f>C4+C5+C6+C7+C8+C9+C10</f>
        <v>149</v>
      </c>
      <c r="E13">
        <f>SUM(E4:E10)</f>
        <v>225</v>
      </c>
      <c r="F13">
        <f>SUM(F4:F10)</f>
        <v>209</v>
      </c>
      <c r="I13">
        <f>SUM(I4:I10)</f>
        <v>5906.67</v>
      </c>
    </row>
    <row r="14" spans="1:9" x14ac:dyDescent="0.35">
      <c r="A14" s="32" t="s">
        <v>194</v>
      </c>
      <c r="B14" s="32"/>
      <c r="C14" s="32" t="s">
        <v>195</v>
      </c>
      <c r="D14" s="32"/>
      <c r="E14" s="32"/>
      <c r="F14" s="32"/>
    </row>
    <row r="15" spans="1:9" x14ac:dyDescent="0.35">
      <c r="A15" t="s">
        <v>196</v>
      </c>
      <c r="B15">
        <v>5</v>
      </c>
      <c r="C15">
        <v>0</v>
      </c>
    </row>
    <row r="16" spans="1:9" x14ac:dyDescent="0.35">
      <c r="A16" t="s">
        <v>197</v>
      </c>
      <c r="B16">
        <v>10</v>
      </c>
      <c r="C16">
        <v>2</v>
      </c>
    </row>
    <row r="17" spans="1:7" x14ac:dyDescent="0.35">
      <c r="A17" s="32" t="s">
        <v>198</v>
      </c>
      <c r="B17" s="32" t="s">
        <v>199</v>
      </c>
      <c r="C17" s="32" t="s">
        <v>200</v>
      </c>
      <c r="D17" s="32" t="s">
        <v>201</v>
      </c>
      <c r="E17" s="32" t="s">
        <v>202</v>
      </c>
      <c r="F17" s="32" t="s">
        <v>180</v>
      </c>
    </row>
    <row r="18" spans="1:7" x14ac:dyDescent="0.35">
      <c r="A18" t="s">
        <v>203</v>
      </c>
      <c r="B18">
        <v>25</v>
      </c>
      <c r="C18">
        <v>15</v>
      </c>
      <c r="D18">
        <v>72</v>
      </c>
      <c r="E18">
        <v>100</v>
      </c>
      <c r="F18">
        <f>B18*D18+300</f>
        <v>2100</v>
      </c>
    </row>
    <row r="19" spans="1:7" x14ac:dyDescent="0.35">
      <c r="A19" t="s">
        <v>204</v>
      </c>
      <c r="B19">
        <v>25</v>
      </c>
      <c r="C19">
        <v>25</v>
      </c>
      <c r="D19">
        <v>72</v>
      </c>
      <c r="E19">
        <v>100</v>
      </c>
      <c r="F19">
        <f>B19*D19+300</f>
        <v>2100</v>
      </c>
    </row>
    <row r="20" spans="1:7" x14ac:dyDescent="0.35">
      <c r="A20" t="s">
        <v>205</v>
      </c>
      <c r="B20">
        <v>94</v>
      </c>
      <c r="D20">
        <v>72</v>
      </c>
      <c r="E20">
        <v>100</v>
      </c>
      <c r="F20">
        <f>B20*D20</f>
        <v>6768</v>
      </c>
    </row>
    <row r="21" spans="1:7" x14ac:dyDescent="0.35">
      <c r="A21" t="s">
        <v>206</v>
      </c>
      <c r="B21">
        <f>SUM(B18:B20)</f>
        <v>144</v>
      </c>
      <c r="F21">
        <f>F18+F19+F20+48</f>
        <v>11016</v>
      </c>
      <c r="G21" s="5"/>
    </row>
    <row r="22" spans="1:7" x14ac:dyDescent="0.35">
      <c r="A22" s="32" t="s">
        <v>207</v>
      </c>
      <c r="B22" s="32"/>
      <c r="C22" s="32"/>
      <c r="D22" s="32"/>
      <c r="E22" s="32"/>
      <c r="F22" s="32"/>
    </row>
    <row r="23" spans="1:7" x14ac:dyDescent="0.35">
      <c r="A23" t="s">
        <v>208</v>
      </c>
      <c r="B23">
        <v>7</v>
      </c>
      <c r="C23">
        <v>7</v>
      </c>
      <c r="E23" s="5"/>
    </row>
    <row r="24" spans="1:7" x14ac:dyDescent="0.35">
      <c r="A24" t="s">
        <v>209</v>
      </c>
      <c r="B24">
        <v>2</v>
      </c>
      <c r="C24">
        <v>0</v>
      </c>
      <c r="E24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4C7E3-0845-425C-840E-C048F6FC449C}">
  <dimension ref="A1:I265"/>
  <sheetViews>
    <sheetView workbookViewId="0">
      <selection activeCell="J24" sqref="J24"/>
    </sheetView>
  </sheetViews>
  <sheetFormatPr baseColWidth="10" defaultColWidth="11.453125" defaultRowHeight="14.5" x14ac:dyDescent="0.35"/>
  <sheetData>
    <row r="1" spans="1:9" x14ac:dyDescent="0.35">
      <c r="A1" s="32" t="s">
        <v>71</v>
      </c>
      <c r="B1" s="32" t="s">
        <v>72</v>
      </c>
      <c r="C1" s="32" t="s">
        <v>73</v>
      </c>
      <c r="D1" s="32" t="s">
        <v>74</v>
      </c>
      <c r="F1" s="32" t="s">
        <v>75</v>
      </c>
      <c r="G1" s="32" t="s">
        <v>76</v>
      </c>
      <c r="H1" s="32" t="s">
        <v>73</v>
      </c>
      <c r="I1" s="32" t="s">
        <v>77</v>
      </c>
    </row>
    <row r="2" spans="1:9" x14ac:dyDescent="0.35">
      <c r="A2" s="33">
        <v>45047</v>
      </c>
      <c r="B2">
        <v>50</v>
      </c>
      <c r="C2">
        <v>-0.88</v>
      </c>
      <c r="D2">
        <f>B2+C2</f>
        <v>49.12</v>
      </c>
      <c r="G2" s="34">
        <v>120</v>
      </c>
      <c r="H2" s="34">
        <v>-1.79</v>
      </c>
      <c r="I2">
        <f>G2+H2</f>
        <v>118.21</v>
      </c>
    </row>
    <row r="3" spans="1:9" x14ac:dyDescent="0.35">
      <c r="A3" s="33">
        <v>45048</v>
      </c>
      <c r="B3">
        <v>100</v>
      </c>
      <c r="C3">
        <v>-1.75</v>
      </c>
      <c r="D3">
        <f>B3+C3</f>
        <v>98.25</v>
      </c>
      <c r="G3" s="34">
        <v>25</v>
      </c>
      <c r="H3" s="34">
        <v>-0.37</v>
      </c>
      <c r="I3">
        <f>G3+H3</f>
        <v>24.63</v>
      </c>
    </row>
    <row r="4" spans="1:9" x14ac:dyDescent="0.35">
      <c r="B4">
        <v>300</v>
      </c>
      <c r="C4">
        <v>-5.25</v>
      </c>
      <c r="D4">
        <f t="shared" ref="D4:D67" si="0">B4+C4</f>
        <v>294.75</v>
      </c>
      <c r="G4" s="34">
        <v>35</v>
      </c>
      <c r="H4" s="34">
        <v>-0.52</v>
      </c>
      <c r="I4">
        <f t="shared" ref="I4:I51" si="1">G4+H4</f>
        <v>34.479999999999997</v>
      </c>
    </row>
    <row r="5" spans="1:9" x14ac:dyDescent="0.35">
      <c r="B5">
        <v>200</v>
      </c>
      <c r="C5">
        <v>-3.5</v>
      </c>
      <c r="D5">
        <f t="shared" si="0"/>
        <v>196.5</v>
      </c>
      <c r="G5" s="34">
        <v>50</v>
      </c>
      <c r="H5" s="34">
        <v>-0.75</v>
      </c>
      <c r="I5">
        <f t="shared" si="1"/>
        <v>49.25</v>
      </c>
    </row>
    <row r="6" spans="1:9" x14ac:dyDescent="0.35">
      <c r="B6">
        <v>150</v>
      </c>
      <c r="C6">
        <v>-2.63</v>
      </c>
      <c r="D6">
        <f t="shared" si="0"/>
        <v>147.37</v>
      </c>
      <c r="G6" s="34">
        <v>30</v>
      </c>
      <c r="H6" s="34">
        <v>-0.45</v>
      </c>
      <c r="I6">
        <f t="shared" si="1"/>
        <v>29.55</v>
      </c>
    </row>
    <row r="7" spans="1:9" x14ac:dyDescent="0.35">
      <c r="B7">
        <v>300</v>
      </c>
      <c r="C7">
        <v>-5.25</v>
      </c>
      <c r="D7">
        <f t="shared" si="0"/>
        <v>294.75</v>
      </c>
      <c r="G7" s="34">
        <v>200</v>
      </c>
      <c r="H7" s="34">
        <v>-2.98</v>
      </c>
      <c r="I7">
        <f t="shared" si="1"/>
        <v>197.02</v>
      </c>
    </row>
    <row r="8" spans="1:9" x14ac:dyDescent="0.35">
      <c r="B8">
        <v>10</v>
      </c>
      <c r="C8">
        <v>-0.18</v>
      </c>
      <c r="D8">
        <f t="shared" si="0"/>
        <v>9.82</v>
      </c>
      <c r="G8" s="34">
        <v>45</v>
      </c>
      <c r="H8" s="34">
        <v>-0.67</v>
      </c>
      <c r="I8">
        <f t="shared" si="1"/>
        <v>44.33</v>
      </c>
    </row>
    <row r="9" spans="1:9" x14ac:dyDescent="0.35">
      <c r="B9">
        <v>200</v>
      </c>
      <c r="C9">
        <v>-3.5</v>
      </c>
      <c r="D9">
        <f t="shared" si="0"/>
        <v>196.5</v>
      </c>
      <c r="G9" s="34">
        <v>60</v>
      </c>
      <c r="H9" s="34">
        <v>-0.89</v>
      </c>
      <c r="I9">
        <f t="shared" si="1"/>
        <v>59.11</v>
      </c>
    </row>
    <row r="10" spans="1:9" x14ac:dyDescent="0.35">
      <c r="B10">
        <v>200</v>
      </c>
      <c r="C10">
        <v>-3.5</v>
      </c>
      <c r="D10">
        <f t="shared" si="0"/>
        <v>196.5</v>
      </c>
      <c r="G10" s="34">
        <v>20</v>
      </c>
      <c r="H10" s="34">
        <v>-0.3</v>
      </c>
      <c r="I10">
        <f t="shared" si="1"/>
        <v>19.7</v>
      </c>
    </row>
    <row r="11" spans="1:9" x14ac:dyDescent="0.35">
      <c r="B11">
        <v>300</v>
      </c>
      <c r="C11">
        <v>-5.25</v>
      </c>
      <c r="D11">
        <f t="shared" si="0"/>
        <v>294.75</v>
      </c>
      <c r="G11" s="34">
        <v>120</v>
      </c>
      <c r="H11" s="34">
        <v>-1.79</v>
      </c>
      <c r="I11">
        <f t="shared" si="1"/>
        <v>118.21</v>
      </c>
    </row>
    <row r="12" spans="1:9" x14ac:dyDescent="0.35">
      <c r="B12">
        <v>200</v>
      </c>
      <c r="C12">
        <v>-3.5</v>
      </c>
      <c r="D12">
        <f t="shared" si="0"/>
        <v>196.5</v>
      </c>
      <c r="G12" s="34">
        <v>30</v>
      </c>
      <c r="H12" s="34">
        <v>-0.45</v>
      </c>
      <c r="I12">
        <f t="shared" si="1"/>
        <v>29.55</v>
      </c>
    </row>
    <row r="13" spans="1:9" x14ac:dyDescent="0.35">
      <c r="A13" s="33">
        <v>45049</v>
      </c>
      <c r="B13">
        <v>300</v>
      </c>
      <c r="C13">
        <v>-5.25</v>
      </c>
      <c r="D13">
        <f t="shared" si="0"/>
        <v>294.75</v>
      </c>
      <c r="G13" s="34">
        <v>25</v>
      </c>
      <c r="H13" s="34">
        <v>-0.37</v>
      </c>
      <c r="I13">
        <f t="shared" si="1"/>
        <v>24.63</v>
      </c>
    </row>
    <row r="14" spans="1:9" x14ac:dyDescent="0.35">
      <c r="A14" s="33">
        <v>45051</v>
      </c>
      <c r="B14">
        <v>200</v>
      </c>
      <c r="C14">
        <v>-3.5</v>
      </c>
      <c r="D14">
        <f t="shared" si="0"/>
        <v>196.5</v>
      </c>
      <c r="G14" s="34">
        <v>40</v>
      </c>
      <c r="H14" s="34">
        <v>-0.6</v>
      </c>
      <c r="I14">
        <f t="shared" si="1"/>
        <v>39.4</v>
      </c>
    </row>
    <row r="15" spans="1:9" x14ac:dyDescent="0.35">
      <c r="B15">
        <v>50</v>
      </c>
      <c r="C15">
        <v>-0.88</v>
      </c>
      <c r="D15">
        <f t="shared" si="0"/>
        <v>49.12</v>
      </c>
      <c r="G15" s="34">
        <v>95</v>
      </c>
      <c r="H15" s="34">
        <v>-1.42</v>
      </c>
      <c r="I15">
        <f t="shared" si="1"/>
        <v>93.58</v>
      </c>
    </row>
    <row r="16" spans="1:9" x14ac:dyDescent="0.35">
      <c r="B16">
        <v>300</v>
      </c>
      <c r="C16">
        <v>-5.25</v>
      </c>
      <c r="D16">
        <f t="shared" si="0"/>
        <v>294.75</v>
      </c>
      <c r="G16" s="34">
        <v>20</v>
      </c>
      <c r="H16" s="34">
        <v>-0.3</v>
      </c>
      <c r="I16">
        <f t="shared" si="1"/>
        <v>19.7</v>
      </c>
    </row>
    <row r="17" spans="1:9" x14ac:dyDescent="0.35">
      <c r="B17">
        <v>50</v>
      </c>
      <c r="C17">
        <v>-0.88</v>
      </c>
      <c r="D17">
        <f t="shared" si="0"/>
        <v>49.12</v>
      </c>
      <c r="G17" s="34">
        <v>210</v>
      </c>
      <c r="H17" s="34">
        <v>-3.13</v>
      </c>
      <c r="I17">
        <f t="shared" si="1"/>
        <v>206.87</v>
      </c>
    </row>
    <row r="18" spans="1:9" x14ac:dyDescent="0.35">
      <c r="B18">
        <v>50</v>
      </c>
      <c r="C18">
        <v>-0.88</v>
      </c>
      <c r="D18">
        <f t="shared" si="0"/>
        <v>49.12</v>
      </c>
      <c r="G18" s="34">
        <v>50</v>
      </c>
      <c r="H18" s="34">
        <v>-0.75</v>
      </c>
      <c r="I18">
        <f t="shared" si="1"/>
        <v>49.25</v>
      </c>
    </row>
    <row r="19" spans="1:9" x14ac:dyDescent="0.35">
      <c r="B19">
        <v>200</v>
      </c>
      <c r="C19">
        <v>-3.5</v>
      </c>
      <c r="D19">
        <f t="shared" si="0"/>
        <v>196.5</v>
      </c>
      <c r="G19" s="34">
        <v>40</v>
      </c>
      <c r="H19" s="34">
        <v>-0.6</v>
      </c>
      <c r="I19">
        <f t="shared" si="1"/>
        <v>39.4</v>
      </c>
    </row>
    <row r="20" spans="1:9" x14ac:dyDescent="0.35">
      <c r="B20">
        <v>50</v>
      </c>
      <c r="C20">
        <v>-0.88</v>
      </c>
      <c r="D20">
        <f t="shared" si="0"/>
        <v>49.12</v>
      </c>
      <c r="G20" s="34">
        <v>30</v>
      </c>
      <c r="H20" s="34">
        <v>-0.45</v>
      </c>
      <c r="I20">
        <f t="shared" si="1"/>
        <v>29.55</v>
      </c>
    </row>
    <row r="21" spans="1:9" x14ac:dyDescent="0.35">
      <c r="B21">
        <v>150</v>
      </c>
      <c r="C21">
        <v>-2.63</v>
      </c>
      <c r="D21">
        <f t="shared" si="0"/>
        <v>147.37</v>
      </c>
      <c r="G21" s="34">
        <v>15</v>
      </c>
      <c r="H21" s="34">
        <v>-0.22</v>
      </c>
      <c r="I21">
        <f t="shared" si="1"/>
        <v>14.78</v>
      </c>
    </row>
    <row r="22" spans="1:9" x14ac:dyDescent="0.35">
      <c r="B22">
        <v>50</v>
      </c>
      <c r="C22">
        <v>-0.88</v>
      </c>
      <c r="D22">
        <f t="shared" si="0"/>
        <v>49.12</v>
      </c>
      <c r="G22" s="34">
        <v>90</v>
      </c>
      <c r="H22" s="34">
        <v>-1.34</v>
      </c>
      <c r="I22">
        <f t="shared" si="1"/>
        <v>88.66</v>
      </c>
    </row>
    <row r="23" spans="1:9" x14ac:dyDescent="0.35">
      <c r="A23" s="33">
        <v>45052</v>
      </c>
      <c r="B23" s="35">
        <v>50</v>
      </c>
      <c r="C23" s="35">
        <v>-0.88</v>
      </c>
      <c r="D23">
        <f t="shared" si="0"/>
        <v>49.12</v>
      </c>
      <c r="G23" s="34">
        <v>55</v>
      </c>
      <c r="H23" s="34">
        <v>-0.82</v>
      </c>
      <c r="I23">
        <f t="shared" si="1"/>
        <v>54.18</v>
      </c>
    </row>
    <row r="24" spans="1:9" x14ac:dyDescent="0.35">
      <c r="B24" s="35">
        <v>50</v>
      </c>
      <c r="C24" s="35">
        <v>-0.88</v>
      </c>
      <c r="D24">
        <f t="shared" si="0"/>
        <v>49.12</v>
      </c>
      <c r="G24" s="34">
        <v>55</v>
      </c>
      <c r="H24" s="34">
        <v>-0.82</v>
      </c>
      <c r="I24">
        <f t="shared" si="1"/>
        <v>54.18</v>
      </c>
    </row>
    <row r="25" spans="1:9" x14ac:dyDescent="0.35">
      <c r="B25" s="35">
        <v>50</v>
      </c>
      <c r="C25" s="35">
        <v>-0.88</v>
      </c>
      <c r="D25">
        <f t="shared" si="0"/>
        <v>49.12</v>
      </c>
      <c r="G25" s="34">
        <v>105</v>
      </c>
      <c r="H25" s="34">
        <v>-1.56</v>
      </c>
      <c r="I25">
        <f t="shared" si="1"/>
        <v>103.44</v>
      </c>
    </row>
    <row r="26" spans="1:9" x14ac:dyDescent="0.35">
      <c r="B26" s="35">
        <v>50</v>
      </c>
      <c r="C26" s="35">
        <v>-0.88</v>
      </c>
      <c r="D26">
        <f t="shared" si="0"/>
        <v>49.12</v>
      </c>
      <c r="G26" s="34">
        <v>200</v>
      </c>
      <c r="H26" s="34">
        <v>-2.98</v>
      </c>
      <c r="I26">
        <f t="shared" si="1"/>
        <v>197.02</v>
      </c>
    </row>
    <row r="27" spans="1:9" x14ac:dyDescent="0.35">
      <c r="B27" s="35">
        <v>50</v>
      </c>
      <c r="C27" s="35">
        <v>-0.88</v>
      </c>
      <c r="D27">
        <f t="shared" si="0"/>
        <v>49.12</v>
      </c>
      <c r="G27" s="34">
        <v>190</v>
      </c>
      <c r="H27" s="34">
        <v>-2.83</v>
      </c>
      <c r="I27">
        <f t="shared" si="1"/>
        <v>187.17</v>
      </c>
    </row>
    <row r="28" spans="1:9" x14ac:dyDescent="0.35">
      <c r="B28" s="35">
        <v>50</v>
      </c>
      <c r="C28" s="35">
        <v>-0.88</v>
      </c>
      <c r="D28">
        <f t="shared" si="0"/>
        <v>49.12</v>
      </c>
      <c r="G28" s="34">
        <v>25</v>
      </c>
      <c r="H28" s="34">
        <v>-0.37</v>
      </c>
      <c r="I28">
        <f t="shared" si="1"/>
        <v>24.63</v>
      </c>
    </row>
    <row r="29" spans="1:9" x14ac:dyDescent="0.35">
      <c r="B29" s="35">
        <v>50</v>
      </c>
      <c r="C29" s="35">
        <v>-0.88</v>
      </c>
      <c r="D29">
        <f t="shared" si="0"/>
        <v>49.12</v>
      </c>
      <c r="G29" s="34">
        <v>300</v>
      </c>
      <c r="H29" s="34">
        <v>-4.47</v>
      </c>
      <c r="I29">
        <f t="shared" si="1"/>
        <v>295.52999999999997</v>
      </c>
    </row>
    <row r="30" spans="1:9" x14ac:dyDescent="0.35">
      <c r="B30" s="35">
        <v>50</v>
      </c>
      <c r="C30" s="35">
        <v>-0.88</v>
      </c>
      <c r="D30">
        <f t="shared" si="0"/>
        <v>49.12</v>
      </c>
      <c r="G30" s="34">
        <v>50</v>
      </c>
      <c r="H30" s="34">
        <v>-0.75</v>
      </c>
      <c r="I30">
        <f t="shared" si="1"/>
        <v>49.25</v>
      </c>
    </row>
    <row r="31" spans="1:9" x14ac:dyDescent="0.35">
      <c r="B31" s="35">
        <v>50</v>
      </c>
      <c r="C31" s="35">
        <v>-0.88</v>
      </c>
      <c r="D31">
        <f t="shared" si="0"/>
        <v>49.12</v>
      </c>
      <c r="G31" s="34">
        <v>60</v>
      </c>
      <c r="H31" s="34">
        <v>-0.89</v>
      </c>
      <c r="I31">
        <f t="shared" si="1"/>
        <v>59.11</v>
      </c>
    </row>
    <row r="32" spans="1:9" x14ac:dyDescent="0.35">
      <c r="B32" s="35">
        <v>50</v>
      </c>
      <c r="C32" s="35">
        <v>-0.88</v>
      </c>
      <c r="D32">
        <f t="shared" si="0"/>
        <v>49.12</v>
      </c>
      <c r="G32" s="34">
        <v>100</v>
      </c>
      <c r="H32" s="34">
        <v>-1.49</v>
      </c>
      <c r="I32">
        <f t="shared" si="1"/>
        <v>98.51</v>
      </c>
    </row>
    <row r="33" spans="2:9" x14ac:dyDescent="0.35">
      <c r="B33" s="35">
        <v>50</v>
      </c>
      <c r="C33" s="35">
        <v>-0.88</v>
      </c>
      <c r="D33">
        <f t="shared" si="0"/>
        <v>49.12</v>
      </c>
      <c r="G33" s="34">
        <v>400</v>
      </c>
      <c r="H33" s="34">
        <v>-5.96</v>
      </c>
      <c r="I33">
        <f t="shared" si="1"/>
        <v>394.04</v>
      </c>
    </row>
    <row r="34" spans="2:9" x14ac:dyDescent="0.35">
      <c r="B34" s="35">
        <v>50</v>
      </c>
      <c r="C34" s="35">
        <v>-0.88</v>
      </c>
      <c r="D34">
        <f t="shared" si="0"/>
        <v>49.12</v>
      </c>
      <c r="G34" s="34">
        <v>100</v>
      </c>
      <c r="H34" s="34">
        <v>-1.49</v>
      </c>
      <c r="I34">
        <f t="shared" si="1"/>
        <v>98.51</v>
      </c>
    </row>
    <row r="35" spans="2:9" x14ac:dyDescent="0.35">
      <c r="B35" s="35">
        <v>50</v>
      </c>
      <c r="C35" s="35">
        <v>-0.88</v>
      </c>
      <c r="D35">
        <f t="shared" si="0"/>
        <v>49.12</v>
      </c>
      <c r="G35" s="34">
        <v>55</v>
      </c>
      <c r="H35" s="34">
        <v>-0.82</v>
      </c>
      <c r="I35">
        <f t="shared" si="1"/>
        <v>54.18</v>
      </c>
    </row>
    <row r="36" spans="2:9" x14ac:dyDescent="0.35">
      <c r="B36" s="35">
        <v>100</v>
      </c>
      <c r="C36" s="35">
        <v>-1.75</v>
      </c>
      <c r="D36">
        <f t="shared" si="0"/>
        <v>98.25</v>
      </c>
      <c r="G36" s="34">
        <v>200</v>
      </c>
      <c r="H36" s="34">
        <v>-2.98</v>
      </c>
      <c r="I36">
        <f t="shared" si="1"/>
        <v>197.02</v>
      </c>
    </row>
    <row r="37" spans="2:9" x14ac:dyDescent="0.35">
      <c r="B37" s="35">
        <v>50</v>
      </c>
      <c r="C37" s="35">
        <v>-0.88</v>
      </c>
      <c r="D37">
        <f t="shared" si="0"/>
        <v>49.12</v>
      </c>
      <c r="G37" s="34">
        <v>110</v>
      </c>
      <c r="H37" s="34">
        <v>-1.64</v>
      </c>
      <c r="I37">
        <f t="shared" si="1"/>
        <v>108.36</v>
      </c>
    </row>
    <row r="38" spans="2:9" x14ac:dyDescent="0.35">
      <c r="B38" s="35">
        <v>50</v>
      </c>
      <c r="C38" s="35">
        <v>-0.88</v>
      </c>
      <c r="D38">
        <f t="shared" si="0"/>
        <v>49.12</v>
      </c>
      <c r="G38" s="34">
        <v>120</v>
      </c>
      <c r="H38" s="34">
        <v>-1.79</v>
      </c>
      <c r="I38">
        <f t="shared" si="1"/>
        <v>118.21</v>
      </c>
    </row>
    <row r="39" spans="2:9" x14ac:dyDescent="0.35">
      <c r="B39" s="35">
        <v>50</v>
      </c>
      <c r="C39" s="35">
        <v>-0.88</v>
      </c>
      <c r="D39">
        <f t="shared" si="0"/>
        <v>49.12</v>
      </c>
      <c r="G39" s="34">
        <v>30</v>
      </c>
      <c r="H39" s="34">
        <v>-0.45</v>
      </c>
      <c r="I39">
        <f t="shared" si="1"/>
        <v>29.55</v>
      </c>
    </row>
    <row r="40" spans="2:9" x14ac:dyDescent="0.35">
      <c r="B40" s="35">
        <v>100</v>
      </c>
      <c r="C40" s="35">
        <v>-1.75</v>
      </c>
      <c r="D40">
        <f t="shared" si="0"/>
        <v>98.25</v>
      </c>
      <c r="G40" s="34">
        <v>25</v>
      </c>
      <c r="H40" s="34">
        <v>-0.37</v>
      </c>
      <c r="I40">
        <f t="shared" si="1"/>
        <v>24.63</v>
      </c>
    </row>
    <row r="41" spans="2:9" x14ac:dyDescent="0.35">
      <c r="B41" s="35">
        <v>50</v>
      </c>
      <c r="C41" s="35">
        <v>-0.88</v>
      </c>
      <c r="D41">
        <f t="shared" si="0"/>
        <v>49.12</v>
      </c>
      <c r="G41" s="34">
        <v>10</v>
      </c>
      <c r="H41" s="34">
        <v>-0.15</v>
      </c>
      <c r="I41">
        <f t="shared" si="1"/>
        <v>9.85</v>
      </c>
    </row>
    <row r="42" spans="2:9" x14ac:dyDescent="0.35">
      <c r="B42" s="35">
        <v>50</v>
      </c>
      <c r="C42" s="35">
        <v>-0.88</v>
      </c>
      <c r="D42">
        <f t="shared" si="0"/>
        <v>49.12</v>
      </c>
      <c r="G42" s="34">
        <v>40</v>
      </c>
      <c r="H42" s="34">
        <v>-0.6</v>
      </c>
      <c r="I42">
        <f t="shared" si="1"/>
        <v>39.4</v>
      </c>
    </row>
    <row r="43" spans="2:9" x14ac:dyDescent="0.35">
      <c r="B43" s="35">
        <v>10</v>
      </c>
      <c r="C43" s="35">
        <v>-0.18</v>
      </c>
      <c r="D43">
        <f t="shared" si="0"/>
        <v>9.82</v>
      </c>
      <c r="G43" s="34">
        <v>25</v>
      </c>
      <c r="H43" s="34">
        <v>-0.37</v>
      </c>
      <c r="I43">
        <f t="shared" si="1"/>
        <v>24.63</v>
      </c>
    </row>
    <row r="44" spans="2:9" x14ac:dyDescent="0.35">
      <c r="B44" s="35">
        <v>50</v>
      </c>
      <c r="C44" s="35">
        <v>-0.88</v>
      </c>
      <c r="D44">
        <f t="shared" si="0"/>
        <v>49.12</v>
      </c>
      <c r="G44" s="34">
        <v>200</v>
      </c>
      <c r="H44" s="34">
        <v>-2.98</v>
      </c>
      <c r="I44">
        <f t="shared" si="1"/>
        <v>197.02</v>
      </c>
    </row>
    <row r="45" spans="2:9" x14ac:dyDescent="0.35">
      <c r="B45" s="35">
        <v>50</v>
      </c>
      <c r="C45" s="35">
        <v>-0.88</v>
      </c>
      <c r="D45">
        <f t="shared" si="0"/>
        <v>49.12</v>
      </c>
      <c r="G45" s="34">
        <v>50</v>
      </c>
      <c r="H45" s="34">
        <v>-0.75</v>
      </c>
      <c r="I45">
        <f t="shared" si="1"/>
        <v>49.25</v>
      </c>
    </row>
    <row r="46" spans="2:9" x14ac:dyDescent="0.35">
      <c r="B46" s="35">
        <v>50</v>
      </c>
      <c r="C46" s="35">
        <v>-0.88</v>
      </c>
      <c r="D46">
        <f t="shared" si="0"/>
        <v>49.12</v>
      </c>
      <c r="G46" s="34">
        <v>105</v>
      </c>
      <c r="H46" s="34">
        <v>-1.56</v>
      </c>
      <c r="I46">
        <f t="shared" si="1"/>
        <v>103.44</v>
      </c>
    </row>
    <row r="47" spans="2:9" x14ac:dyDescent="0.35">
      <c r="B47" s="35">
        <v>50</v>
      </c>
      <c r="C47" s="35">
        <v>-0.88</v>
      </c>
      <c r="D47">
        <f t="shared" si="0"/>
        <v>49.12</v>
      </c>
      <c r="G47" s="34">
        <v>50</v>
      </c>
      <c r="H47" s="34">
        <v>-0.75</v>
      </c>
      <c r="I47">
        <f t="shared" si="1"/>
        <v>49.25</v>
      </c>
    </row>
    <row r="48" spans="2:9" x14ac:dyDescent="0.35">
      <c r="B48" s="35">
        <v>10</v>
      </c>
      <c r="C48" s="35">
        <v>-0.18</v>
      </c>
      <c r="D48">
        <f t="shared" si="0"/>
        <v>9.82</v>
      </c>
      <c r="G48" s="34">
        <v>80</v>
      </c>
      <c r="H48" s="34">
        <v>-1.19</v>
      </c>
      <c r="I48">
        <f t="shared" si="1"/>
        <v>78.81</v>
      </c>
    </row>
    <row r="49" spans="2:9" x14ac:dyDescent="0.35">
      <c r="B49" s="35">
        <v>50</v>
      </c>
      <c r="C49" s="35">
        <v>-0.88</v>
      </c>
      <c r="D49">
        <f t="shared" si="0"/>
        <v>49.12</v>
      </c>
      <c r="G49" s="34">
        <v>50</v>
      </c>
      <c r="H49" s="34">
        <v>-0.75</v>
      </c>
      <c r="I49">
        <f t="shared" si="1"/>
        <v>49.25</v>
      </c>
    </row>
    <row r="50" spans="2:9" x14ac:dyDescent="0.35">
      <c r="B50" s="35">
        <v>50</v>
      </c>
      <c r="C50" s="35">
        <v>-0.88</v>
      </c>
      <c r="D50">
        <f t="shared" si="0"/>
        <v>49.12</v>
      </c>
      <c r="G50" s="34">
        <v>50</v>
      </c>
      <c r="H50" s="34">
        <v>-0.75</v>
      </c>
      <c r="I50">
        <f t="shared" si="1"/>
        <v>49.25</v>
      </c>
    </row>
    <row r="51" spans="2:9" x14ac:dyDescent="0.35">
      <c r="B51" s="35">
        <v>105</v>
      </c>
      <c r="C51" s="35">
        <v>-1.84</v>
      </c>
      <c r="D51">
        <f t="shared" si="0"/>
        <v>103.16</v>
      </c>
      <c r="G51" s="34">
        <v>50</v>
      </c>
      <c r="H51" s="34">
        <v>-0.75</v>
      </c>
      <c r="I51">
        <f t="shared" si="1"/>
        <v>49.25</v>
      </c>
    </row>
    <row r="52" spans="2:9" x14ac:dyDescent="0.35">
      <c r="B52" s="35">
        <v>50</v>
      </c>
      <c r="C52" s="35">
        <v>-0.88</v>
      </c>
      <c r="D52">
        <f t="shared" si="0"/>
        <v>49.12</v>
      </c>
      <c r="F52" s="36" t="s">
        <v>78</v>
      </c>
      <c r="G52" s="36">
        <f>SUM(G2:G51)</f>
        <v>4240</v>
      </c>
      <c r="H52" s="36">
        <f>SUM(H2:H51)</f>
        <v>-63.22</v>
      </c>
      <c r="I52" s="36">
        <f>SUM(I2:I51)</f>
        <v>4176.7800000000007</v>
      </c>
    </row>
    <row r="53" spans="2:9" x14ac:dyDescent="0.35">
      <c r="B53" s="35">
        <v>10</v>
      </c>
      <c r="C53" s="35">
        <v>-0.18</v>
      </c>
      <c r="D53">
        <f t="shared" si="0"/>
        <v>9.82</v>
      </c>
      <c r="F53" s="36"/>
      <c r="G53" s="36" t="s">
        <v>72</v>
      </c>
      <c r="H53" s="36"/>
      <c r="I53" s="36" t="s">
        <v>74</v>
      </c>
    </row>
    <row r="54" spans="2:9" x14ac:dyDescent="0.35">
      <c r="B54" s="35">
        <v>50</v>
      </c>
      <c r="C54" s="35">
        <v>-0.88</v>
      </c>
      <c r="D54">
        <f t="shared" si="0"/>
        <v>49.12</v>
      </c>
    </row>
    <row r="55" spans="2:9" x14ac:dyDescent="0.35">
      <c r="B55" s="35">
        <v>50</v>
      </c>
      <c r="C55" s="35">
        <v>-0.88</v>
      </c>
      <c r="D55">
        <f t="shared" si="0"/>
        <v>49.12</v>
      </c>
    </row>
    <row r="56" spans="2:9" x14ac:dyDescent="0.35">
      <c r="B56" s="35">
        <v>50</v>
      </c>
      <c r="C56" s="35">
        <v>-0.88</v>
      </c>
      <c r="D56">
        <f t="shared" si="0"/>
        <v>49.12</v>
      </c>
    </row>
    <row r="57" spans="2:9" x14ac:dyDescent="0.35">
      <c r="B57" s="35">
        <v>50</v>
      </c>
      <c r="C57" s="35">
        <v>-0.88</v>
      </c>
      <c r="D57">
        <f t="shared" si="0"/>
        <v>49.12</v>
      </c>
    </row>
    <row r="58" spans="2:9" x14ac:dyDescent="0.35">
      <c r="B58" s="35">
        <v>50</v>
      </c>
      <c r="C58" s="35">
        <v>-0.88</v>
      </c>
      <c r="D58">
        <f t="shared" si="0"/>
        <v>49.12</v>
      </c>
    </row>
    <row r="59" spans="2:9" x14ac:dyDescent="0.35">
      <c r="B59" s="35">
        <v>50</v>
      </c>
      <c r="C59" s="35">
        <v>-0.88</v>
      </c>
      <c r="D59">
        <f t="shared" si="0"/>
        <v>49.12</v>
      </c>
    </row>
    <row r="60" spans="2:9" x14ac:dyDescent="0.35">
      <c r="B60" s="35">
        <v>50</v>
      </c>
      <c r="C60" s="35">
        <v>-0.88</v>
      </c>
      <c r="D60">
        <f t="shared" si="0"/>
        <v>49.12</v>
      </c>
    </row>
    <row r="61" spans="2:9" x14ac:dyDescent="0.35">
      <c r="B61" s="35">
        <v>40</v>
      </c>
      <c r="C61" s="35">
        <v>-0.7</v>
      </c>
      <c r="D61">
        <f t="shared" si="0"/>
        <v>39.299999999999997</v>
      </c>
    </row>
    <row r="62" spans="2:9" x14ac:dyDescent="0.35">
      <c r="B62" s="35">
        <v>50</v>
      </c>
      <c r="C62" s="35">
        <v>-0.88</v>
      </c>
      <c r="D62">
        <f t="shared" si="0"/>
        <v>49.12</v>
      </c>
    </row>
    <row r="63" spans="2:9" x14ac:dyDescent="0.35">
      <c r="B63" s="35">
        <v>25</v>
      </c>
      <c r="C63" s="35">
        <v>-0.44</v>
      </c>
      <c r="D63">
        <f t="shared" si="0"/>
        <v>24.56</v>
      </c>
    </row>
    <row r="64" spans="2:9" x14ac:dyDescent="0.35">
      <c r="B64" s="35">
        <v>50</v>
      </c>
      <c r="C64" s="35">
        <v>-0.88</v>
      </c>
      <c r="D64">
        <f t="shared" si="0"/>
        <v>49.12</v>
      </c>
    </row>
    <row r="65" spans="2:4" x14ac:dyDescent="0.35">
      <c r="B65" s="35">
        <v>40</v>
      </c>
      <c r="C65" s="35">
        <v>-0.7</v>
      </c>
      <c r="D65">
        <f t="shared" si="0"/>
        <v>39.299999999999997</v>
      </c>
    </row>
    <row r="66" spans="2:4" x14ac:dyDescent="0.35">
      <c r="B66" s="35">
        <v>50</v>
      </c>
      <c r="C66" s="35">
        <v>-0.88</v>
      </c>
      <c r="D66">
        <f t="shared" si="0"/>
        <v>49.12</v>
      </c>
    </row>
    <row r="67" spans="2:4" x14ac:dyDescent="0.35">
      <c r="B67" s="35">
        <v>50</v>
      </c>
      <c r="C67" s="35">
        <v>-0.88</v>
      </c>
      <c r="D67">
        <f t="shared" si="0"/>
        <v>49.12</v>
      </c>
    </row>
    <row r="68" spans="2:4" x14ac:dyDescent="0.35">
      <c r="B68" s="35">
        <v>50</v>
      </c>
      <c r="C68" s="35">
        <v>-0.88</v>
      </c>
      <c r="D68">
        <f t="shared" ref="D68:D131" si="2">B68+C68</f>
        <v>49.12</v>
      </c>
    </row>
    <row r="69" spans="2:4" x14ac:dyDescent="0.35">
      <c r="B69" s="35">
        <v>50</v>
      </c>
      <c r="C69" s="35">
        <v>-0.88</v>
      </c>
      <c r="D69">
        <f t="shared" si="2"/>
        <v>49.12</v>
      </c>
    </row>
    <row r="70" spans="2:4" x14ac:dyDescent="0.35">
      <c r="B70" s="35">
        <v>110</v>
      </c>
      <c r="C70" s="35">
        <v>-1.93</v>
      </c>
      <c r="D70">
        <f t="shared" si="2"/>
        <v>108.07</v>
      </c>
    </row>
    <row r="71" spans="2:4" x14ac:dyDescent="0.35">
      <c r="B71" s="35">
        <v>50</v>
      </c>
      <c r="C71" s="35">
        <v>-0.88</v>
      </c>
      <c r="D71">
        <f t="shared" si="2"/>
        <v>49.12</v>
      </c>
    </row>
    <row r="72" spans="2:4" x14ac:dyDescent="0.35">
      <c r="B72" s="35">
        <v>50</v>
      </c>
      <c r="C72" s="35">
        <v>-0.88</v>
      </c>
      <c r="D72">
        <f t="shared" si="2"/>
        <v>49.12</v>
      </c>
    </row>
    <row r="73" spans="2:4" x14ac:dyDescent="0.35">
      <c r="B73" s="35">
        <v>50</v>
      </c>
      <c r="C73" s="35">
        <v>-0.88</v>
      </c>
      <c r="D73">
        <f t="shared" si="2"/>
        <v>49.12</v>
      </c>
    </row>
    <row r="74" spans="2:4" x14ac:dyDescent="0.35">
      <c r="B74" s="35">
        <v>90</v>
      </c>
      <c r="C74" s="35">
        <v>-1.58</v>
      </c>
      <c r="D74">
        <f t="shared" si="2"/>
        <v>88.42</v>
      </c>
    </row>
    <row r="75" spans="2:4" x14ac:dyDescent="0.35">
      <c r="B75" s="35">
        <v>50</v>
      </c>
      <c r="C75" s="35">
        <v>-0.88</v>
      </c>
      <c r="D75">
        <f t="shared" si="2"/>
        <v>49.12</v>
      </c>
    </row>
    <row r="76" spans="2:4" x14ac:dyDescent="0.35">
      <c r="B76" s="35">
        <v>50</v>
      </c>
      <c r="C76" s="35">
        <v>-0.88</v>
      </c>
      <c r="D76">
        <f t="shared" si="2"/>
        <v>49.12</v>
      </c>
    </row>
    <row r="77" spans="2:4" x14ac:dyDescent="0.35">
      <c r="B77" s="35">
        <v>50</v>
      </c>
      <c r="C77" s="35">
        <v>-0.88</v>
      </c>
      <c r="D77">
        <f t="shared" si="2"/>
        <v>49.12</v>
      </c>
    </row>
    <row r="78" spans="2:4" x14ac:dyDescent="0.35">
      <c r="B78" s="35">
        <v>50</v>
      </c>
      <c r="C78" s="35">
        <v>-0.88</v>
      </c>
      <c r="D78">
        <f t="shared" si="2"/>
        <v>49.12</v>
      </c>
    </row>
    <row r="79" spans="2:4" x14ac:dyDescent="0.35">
      <c r="B79" s="35">
        <v>50</v>
      </c>
      <c r="C79" s="35">
        <v>-0.88</v>
      </c>
      <c r="D79">
        <f t="shared" si="2"/>
        <v>49.12</v>
      </c>
    </row>
    <row r="80" spans="2:4" x14ac:dyDescent="0.35">
      <c r="B80" s="35">
        <v>100</v>
      </c>
      <c r="C80" s="35">
        <v>-1.75</v>
      </c>
      <c r="D80">
        <f t="shared" si="2"/>
        <v>98.25</v>
      </c>
    </row>
    <row r="81" spans="2:4" x14ac:dyDescent="0.35">
      <c r="B81" s="35">
        <v>50</v>
      </c>
      <c r="C81" s="35">
        <v>-0.88</v>
      </c>
      <c r="D81">
        <f t="shared" si="2"/>
        <v>49.12</v>
      </c>
    </row>
    <row r="82" spans="2:4" x14ac:dyDescent="0.35">
      <c r="B82" s="35">
        <v>50</v>
      </c>
      <c r="C82" s="35">
        <v>-0.88</v>
      </c>
      <c r="D82">
        <f t="shared" si="2"/>
        <v>49.12</v>
      </c>
    </row>
    <row r="83" spans="2:4" x14ac:dyDescent="0.35">
      <c r="B83" s="35">
        <v>20</v>
      </c>
      <c r="C83" s="35">
        <v>-0.35</v>
      </c>
      <c r="D83">
        <f t="shared" si="2"/>
        <v>19.649999999999999</v>
      </c>
    </row>
    <row r="84" spans="2:4" x14ac:dyDescent="0.35">
      <c r="B84" s="35">
        <v>20</v>
      </c>
      <c r="C84" s="35">
        <v>-0.35</v>
      </c>
      <c r="D84">
        <f t="shared" si="2"/>
        <v>19.649999999999999</v>
      </c>
    </row>
    <row r="85" spans="2:4" x14ac:dyDescent="0.35">
      <c r="B85" s="35">
        <v>20</v>
      </c>
      <c r="C85" s="35">
        <v>-0.35</v>
      </c>
      <c r="D85">
        <f t="shared" si="2"/>
        <v>19.649999999999999</v>
      </c>
    </row>
    <row r="86" spans="2:4" x14ac:dyDescent="0.35">
      <c r="B86" s="35">
        <v>50</v>
      </c>
      <c r="C86" s="35">
        <v>-0.88</v>
      </c>
      <c r="D86">
        <f t="shared" si="2"/>
        <v>49.12</v>
      </c>
    </row>
    <row r="87" spans="2:4" x14ac:dyDescent="0.35">
      <c r="B87" s="35">
        <v>50</v>
      </c>
      <c r="C87" s="35">
        <v>-0.88</v>
      </c>
      <c r="D87">
        <f t="shared" si="2"/>
        <v>49.12</v>
      </c>
    </row>
    <row r="88" spans="2:4" x14ac:dyDescent="0.35">
      <c r="B88" s="35">
        <v>50</v>
      </c>
      <c r="C88" s="35">
        <v>-0.88</v>
      </c>
      <c r="D88">
        <f t="shared" si="2"/>
        <v>49.12</v>
      </c>
    </row>
    <row r="89" spans="2:4" x14ac:dyDescent="0.35">
      <c r="B89" s="35">
        <v>55</v>
      </c>
      <c r="C89" s="35">
        <v>-0.96</v>
      </c>
      <c r="D89">
        <f t="shared" si="2"/>
        <v>54.04</v>
      </c>
    </row>
    <row r="90" spans="2:4" x14ac:dyDescent="0.35">
      <c r="B90" s="35">
        <v>75</v>
      </c>
      <c r="C90" s="35">
        <v>-1.31</v>
      </c>
      <c r="D90">
        <f t="shared" si="2"/>
        <v>73.69</v>
      </c>
    </row>
    <row r="91" spans="2:4" x14ac:dyDescent="0.35">
      <c r="B91" s="35">
        <v>50</v>
      </c>
      <c r="C91" s="35">
        <v>-0.88</v>
      </c>
      <c r="D91">
        <f t="shared" si="2"/>
        <v>49.12</v>
      </c>
    </row>
    <row r="92" spans="2:4" x14ac:dyDescent="0.35">
      <c r="B92" s="35">
        <v>10</v>
      </c>
      <c r="C92" s="35">
        <v>-0.18</v>
      </c>
      <c r="D92">
        <f t="shared" si="2"/>
        <v>9.82</v>
      </c>
    </row>
    <row r="93" spans="2:4" x14ac:dyDescent="0.35">
      <c r="B93" s="35">
        <v>50</v>
      </c>
      <c r="C93" s="35">
        <v>-0.88</v>
      </c>
      <c r="D93">
        <f t="shared" si="2"/>
        <v>49.12</v>
      </c>
    </row>
    <row r="94" spans="2:4" x14ac:dyDescent="0.35">
      <c r="B94" s="35">
        <v>50</v>
      </c>
      <c r="C94" s="35">
        <v>-0.88</v>
      </c>
      <c r="D94">
        <f t="shared" si="2"/>
        <v>49.12</v>
      </c>
    </row>
    <row r="95" spans="2:4" x14ac:dyDescent="0.35">
      <c r="B95" s="35">
        <v>50</v>
      </c>
      <c r="C95" s="35">
        <v>-0.88</v>
      </c>
      <c r="D95">
        <f t="shared" si="2"/>
        <v>49.12</v>
      </c>
    </row>
    <row r="96" spans="2:4" x14ac:dyDescent="0.35">
      <c r="B96" s="35">
        <v>50</v>
      </c>
      <c r="C96" s="35">
        <v>-0.88</v>
      </c>
      <c r="D96">
        <f t="shared" si="2"/>
        <v>49.12</v>
      </c>
    </row>
    <row r="97" spans="2:4" x14ac:dyDescent="0.35">
      <c r="B97" s="35">
        <v>60</v>
      </c>
      <c r="C97" s="35">
        <v>-1.05</v>
      </c>
      <c r="D97">
        <f t="shared" si="2"/>
        <v>58.95</v>
      </c>
    </row>
    <row r="98" spans="2:4" x14ac:dyDescent="0.35">
      <c r="B98" s="35">
        <v>50</v>
      </c>
      <c r="C98" s="35">
        <v>-0.88</v>
      </c>
      <c r="D98">
        <f t="shared" si="2"/>
        <v>49.12</v>
      </c>
    </row>
    <row r="99" spans="2:4" x14ac:dyDescent="0.35">
      <c r="B99" s="35">
        <v>50</v>
      </c>
      <c r="C99" s="35">
        <v>-0.88</v>
      </c>
      <c r="D99">
        <f t="shared" si="2"/>
        <v>49.12</v>
      </c>
    </row>
    <row r="100" spans="2:4" x14ac:dyDescent="0.35">
      <c r="B100" s="35">
        <v>25</v>
      </c>
      <c r="C100" s="35">
        <v>-0.44</v>
      </c>
      <c r="D100">
        <f t="shared" si="2"/>
        <v>24.56</v>
      </c>
    </row>
    <row r="101" spans="2:4" x14ac:dyDescent="0.35">
      <c r="B101" s="35">
        <v>50</v>
      </c>
      <c r="C101" s="35">
        <v>-0.88</v>
      </c>
      <c r="D101">
        <f t="shared" si="2"/>
        <v>49.12</v>
      </c>
    </row>
    <row r="102" spans="2:4" x14ac:dyDescent="0.35">
      <c r="B102" s="35">
        <v>50</v>
      </c>
      <c r="C102" s="35">
        <v>-0.88</v>
      </c>
      <c r="D102">
        <f t="shared" si="2"/>
        <v>49.12</v>
      </c>
    </row>
    <row r="103" spans="2:4" x14ac:dyDescent="0.35">
      <c r="B103" s="35">
        <v>65</v>
      </c>
      <c r="C103" s="35">
        <v>-1.1399999999999999</v>
      </c>
      <c r="D103">
        <f t="shared" si="2"/>
        <v>63.86</v>
      </c>
    </row>
    <row r="104" spans="2:4" x14ac:dyDescent="0.35">
      <c r="B104" s="35">
        <v>50</v>
      </c>
      <c r="C104" s="35">
        <v>-0.88</v>
      </c>
      <c r="D104">
        <f t="shared" si="2"/>
        <v>49.12</v>
      </c>
    </row>
    <row r="105" spans="2:4" x14ac:dyDescent="0.35">
      <c r="B105" s="35">
        <v>10</v>
      </c>
      <c r="C105" s="35">
        <v>-0.18</v>
      </c>
      <c r="D105">
        <f t="shared" si="2"/>
        <v>9.82</v>
      </c>
    </row>
    <row r="106" spans="2:4" x14ac:dyDescent="0.35">
      <c r="B106" s="35">
        <v>50</v>
      </c>
      <c r="C106" s="35">
        <v>-0.88</v>
      </c>
      <c r="D106">
        <f t="shared" si="2"/>
        <v>49.12</v>
      </c>
    </row>
    <row r="107" spans="2:4" x14ac:dyDescent="0.35">
      <c r="B107" s="35">
        <v>50</v>
      </c>
      <c r="C107" s="35">
        <v>-0.88</v>
      </c>
      <c r="D107">
        <f t="shared" si="2"/>
        <v>49.12</v>
      </c>
    </row>
    <row r="108" spans="2:4" x14ac:dyDescent="0.35">
      <c r="B108" s="35">
        <v>50</v>
      </c>
      <c r="C108" s="35">
        <v>-0.88</v>
      </c>
      <c r="D108">
        <f t="shared" si="2"/>
        <v>49.12</v>
      </c>
    </row>
    <row r="109" spans="2:4" x14ac:dyDescent="0.35">
      <c r="B109" s="35">
        <v>50</v>
      </c>
      <c r="C109" s="35">
        <v>-0.88</v>
      </c>
      <c r="D109">
        <f t="shared" si="2"/>
        <v>49.12</v>
      </c>
    </row>
    <row r="110" spans="2:4" x14ac:dyDescent="0.35">
      <c r="B110" s="35">
        <v>340</v>
      </c>
      <c r="C110" s="35">
        <v>-5.95</v>
      </c>
      <c r="D110">
        <f t="shared" si="2"/>
        <v>334.05</v>
      </c>
    </row>
    <row r="111" spans="2:4" x14ac:dyDescent="0.35">
      <c r="B111" s="35">
        <v>30</v>
      </c>
      <c r="C111" s="35">
        <v>-0.53</v>
      </c>
      <c r="D111">
        <f t="shared" si="2"/>
        <v>29.47</v>
      </c>
    </row>
    <row r="112" spans="2:4" x14ac:dyDescent="0.35">
      <c r="B112" s="35">
        <v>50</v>
      </c>
      <c r="C112" s="35">
        <v>-0.88</v>
      </c>
      <c r="D112">
        <f t="shared" si="2"/>
        <v>49.12</v>
      </c>
    </row>
    <row r="113" spans="2:4" x14ac:dyDescent="0.35">
      <c r="B113" s="35">
        <v>50</v>
      </c>
      <c r="C113" s="35">
        <v>-0.88</v>
      </c>
      <c r="D113">
        <f t="shared" si="2"/>
        <v>49.12</v>
      </c>
    </row>
    <row r="114" spans="2:4" x14ac:dyDescent="0.35">
      <c r="B114" s="35">
        <v>50</v>
      </c>
      <c r="C114" s="35">
        <v>-0.88</v>
      </c>
      <c r="D114">
        <f t="shared" si="2"/>
        <v>49.12</v>
      </c>
    </row>
    <row r="115" spans="2:4" x14ac:dyDescent="0.35">
      <c r="B115" s="35">
        <v>50</v>
      </c>
      <c r="C115" s="35">
        <v>-0.88</v>
      </c>
      <c r="D115">
        <f t="shared" si="2"/>
        <v>49.12</v>
      </c>
    </row>
    <row r="116" spans="2:4" x14ac:dyDescent="0.35">
      <c r="B116" s="35">
        <v>50</v>
      </c>
      <c r="C116" s="35">
        <v>-0.88</v>
      </c>
      <c r="D116">
        <f t="shared" si="2"/>
        <v>49.12</v>
      </c>
    </row>
    <row r="117" spans="2:4" x14ac:dyDescent="0.35">
      <c r="B117" s="35">
        <v>50</v>
      </c>
      <c r="C117" s="35">
        <v>-0.88</v>
      </c>
      <c r="D117">
        <f t="shared" si="2"/>
        <v>49.12</v>
      </c>
    </row>
    <row r="118" spans="2:4" x14ac:dyDescent="0.35">
      <c r="B118" s="35">
        <v>50</v>
      </c>
      <c r="C118" s="35">
        <v>-0.88</v>
      </c>
      <c r="D118">
        <f t="shared" si="2"/>
        <v>49.12</v>
      </c>
    </row>
    <row r="119" spans="2:4" x14ac:dyDescent="0.35">
      <c r="B119" s="35">
        <v>40</v>
      </c>
      <c r="C119" s="35">
        <v>-0.7</v>
      </c>
      <c r="D119">
        <f t="shared" si="2"/>
        <v>39.299999999999997</v>
      </c>
    </row>
    <row r="120" spans="2:4" x14ac:dyDescent="0.35">
      <c r="B120" s="35">
        <v>75</v>
      </c>
      <c r="C120" s="35">
        <v>-1.31</v>
      </c>
      <c r="D120">
        <f t="shared" si="2"/>
        <v>73.69</v>
      </c>
    </row>
    <row r="121" spans="2:4" x14ac:dyDescent="0.35">
      <c r="B121" s="35">
        <v>50</v>
      </c>
      <c r="C121" s="35">
        <v>-0.88</v>
      </c>
      <c r="D121">
        <f t="shared" si="2"/>
        <v>49.12</v>
      </c>
    </row>
    <row r="122" spans="2:4" x14ac:dyDescent="0.35">
      <c r="B122" s="35">
        <v>160</v>
      </c>
      <c r="C122" s="35">
        <v>-2.8</v>
      </c>
      <c r="D122">
        <f t="shared" si="2"/>
        <v>157.19999999999999</v>
      </c>
    </row>
    <row r="123" spans="2:4" x14ac:dyDescent="0.35">
      <c r="B123" s="35">
        <v>35</v>
      </c>
      <c r="C123" s="35">
        <v>-0.61</v>
      </c>
      <c r="D123">
        <f t="shared" si="2"/>
        <v>34.39</v>
      </c>
    </row>
    <row r="124" spans="2:4" x14ac:dyDescent="0.35">
      <c r="B124" s="35">
        <v>200</v>
      </c>
      <c r="C124" s="35">
        <v>-3.5</v>
      </c>
      <c r="D124">
        <f t="shared" si="2"/>
        <v>196.5</v>
      </c>
    </row>
    <row r="125" spans="2:4" x14ac:dyDescent="0.35">
      <c r="B125" s="35">
        <v>20</v>
      </c>
      <c r="C125" s="35">
        <v>-0.35</v>
      </c>
      <c r="D125">
        <f t="shared" si="2"/>
        <v>19.649999999999999</v>
      </c>
    </row>
    <row r="126" spans="2:4" x14ac:dyDescent="0.35">
      <c r="B126" s="35">
        <v>85</v>
      </c>
      <c r="C126" s="35">
        <v>-1.49</v>
      </c>
      <c r="D126">
        <f t="shared" si="2"/>
        <v>83.51</v>
      </c>
    </row>
    <row r="127" spans="2:4" x14ac:dyDescent="0.35">
      <c r="B127" s="35">
        <v>50</v>
      </c>
      <c r="C127" s="35">
        <v>-0.88</v>
      </c>
      <c r="D127">
        <f t="shared" si="2"/>
        <v>49.12</v>
      </c>
    </row>
    <row r="128" spans="2:4" x14ac:dyDescent="0.35">
      <c r="B128" s="35">
        <v>25</v>
      </c>
      <c r="C128" s="35">
        <v>-0.44</v>
      </c>
      <c r="D128">
        <f t="shared" si="2"/>
        <v>24.56</v>
      </c>
    </row>
    <row r="129" spans="2:4" x14ac:dyDescent="0.35">
      <c r="B129" s="35">
        <v>55</v>
      </c>
      <c r="C129" s="35">
        <v>-0.96</v>
      </c>
      <c r="D129">
        <f t="shared" si="2"/>
        <v>54.04</v>
      </c>
    </row>
    <row r="130" spans="2:4" x14ac:dyDescent="0.35">
      <c r="B130" s="35">
        <v>25</v>
      </c>
      <c r="C130" s="35">
        <v>-0.44</v>
      </c>
      <c r="D130">
        <f t="shared" si="2"/>
        <v>24.56</v>
      </c>
    </row>
    <row r="131" spans="2:4" x14ac:dyDescent="0.35">
      <c r="B131" s="35">
        <v>50</v>
      </c>
      <c r="C131" s="35">
        <v>-0.88</v>
      </c>
      <c r="D131">
        <f t="shared" si="2"/>
        <v>49.12</v>
      </c>
    </row>
    <row r="132" spans="2:4" x14ac:dyDescent="0.35">
      <c r="B132" s="35">
        <v>50</v>
      </c>
      <c r="C132" s="35">
        <v>-0.88</v>
      </c>
      <c r="D132">
        <f t="shared" ref="D132:D195" si="3">B132+C132</f>
        <v>49.12</v>
      </c>
    </row>
    <row r="133" spans="2:4" x14ac:dyDescent="0.35">
      <c r="B133" s="35">
        <v>110</v>
      </c>
      <c r="C133" s="35">
        <v>-1.93</v>
      </c>
      <c r="D133">
        <f t="shared" si="3"/>
        <v>108.07</v>
      </c>
    </row>
    <row r="134" spans="2:4" x14ac:dyDescent="0.35">
      <c r="B134" s="35">
        <v>50</v>
      </c>
      <c r="C134" s="35">
        <v>-0.88</v>
      </c>
      <c r="D134">
        <f t="shared" si="3"/>
        <v>49.12</v>
      </c>
    </row>
    <row r="135" spans="2:4" x14ac:dyDescent="0.35">
      <c r="B135" s="35">
        <v>80</v>
      </c>
      <c r="C135" s="35">
        <v>-1.4</v>
      </c>
      <c r="D135">
        <f t="shared" si="3"/>
        <v>78.599999999999994</v>
      </c>
    </row>
    <row r="136" spans="2:4" x14ac:dyDescent="0.35">
      <c r="B136" s="35">
        <v>60</v>
      </c>
      <c r="C136" s="35">
        <v>-1.05</v>
      </c>
      <c r="D136">
        <f t="shared" si="3"/>
        <v>58.95</v>
      </c>
    </row>
    <row r="137" spans="2:4" x14ac:dyDescent="0.35">
      <c r="B137" s="35">
        <v>30</v>
      </c>
      <c r="C137" s="35">
        <v>-0.53</v>
      </c>
      <c r="D137">
        <f t="shared" si="3"/>
        <v>29.47</v>
      </c>
    </row>
    <row r="138" spans="2:4" x14ac:dyDescent="0.35">
      <c r="B138" s="35">
        <v>40</v>
      </c>
      <c r="C138" s="35">
        <v>-0.7</v>
      </c>
      <c r="D138">
        <f t="shared" si="3"/>
        <v>39.299999999999997</v>
      </c>
    </row>
    <row r="139" spans="2:4" x14ac:dyDescent="0.35">
      <c r="B139" s="35">
        <v>500</v>
      </c>
      <c r="C139" s="35">
        <v>-8.75</v>
      </c>
      <c r="D139">
        <f t="shared" si="3"/>
        <v>491.25</v>
      </c>
    </row>
    <row r="140" spans="2:4" x14ac:dyDescent="0.35">
      <c r="B140" s="35">
        <v>65</v>
      </c>
      <c r="C140" s="35">
        <v>-1.1399999999999999</v>
      </c>
      <c r="D140">
        <f t="shared" si="3"/>
        <v>63.86</v>
      </c>
    </row>
    <row r="141" spans="2:4" x14ac:dyDescent="0.35">
      <c r="B141" s="35">
        <v>10</v>
      </c>
      <c r="C141" s="35">
        <v>-0.18</v>
      </c>
      <c r="D141">
        <f t="shared" si="3"/>
        <v>9.82</v>
      </c>
    </row>
    <row r="142" spans="2:4" x14ac:dyDescent="0.35">
      <c r="B142" s="35">
        <v>50</v>
      </c>
      <c r="C142" s="35">
        <v>-0.88</v>
      </c>
      <c r="D142">
        <f t="shared" si="3"/>
        <v>49.12</v>
      </c>
    </row>
    <row r="143" spans="2:4" x14ac:dyDescent="0.35">
      <c r="B143" s="35">
        <v>50</v>
      </c>
      <c r="C143" s="35">
        <v>-0.88</v>
      </c>
      <c r="D143">
        <f t="shared" si="3"/>
        <v>49.12</v>
      </c>
    </row>
    <row r="144" spans="2:4" x14ac:dyDescent="0.35">
      <c r="B144" s="35">
        <v>20</v>
      </c>
      <c r="C144" s="35">
        <v>-0.35</v>
      </c>
      <c r="D144">
        <f t="shared" si="3"/>
        <v>19.649999999999999</v>
      </c>
    </row>
    <row r="145" spans="2:4" x14ac:dyDescent="0.35">
      <c r="B145" s="35">
        <v>70</v>
      </c>
      <c r="C145" s="35">
        <v>-1.23</v>
      </c>
      <c r="D145">
        <f t="shared" si="3"/>
        <v>68.77</v>
      </c>
    </row>
    <row r="146" spans="2:4" x14ac:dyDescent="0.35">
      <c r="B146" s="35">
        <v>50</v>
      </c>
      <c r="C146" s="35">
        <v>-0.88</v>
      </c>
      <c r="D146">
        <f t="shared" si="3"/>
        <v>49.12</v>
      </c>
    </row>
    <row r="147" spans="2:4" x14ac:dyDescent="0.35">
      <c r="B147" s="35">
        <v>200</v>
      </c>
      <c r="C147" s="35">
        <v>-3.5</v>
      </c>
      <c r="D147">
        <f t="shared" si="3"/>
        <v>196.5</v>
      </c>
    </row>
    <row r="148" spans="2:4" x14ac:dyDescent="0.35">
      <c r="B148" s="35">
        <v>90</v>
      </c>
      <c r="C148" s="35">
        <v>-1.58</v>
      </c>
      <c r="D148">
        <f t="shared" si="3"/>
        <v>88.42</v>
      </c>
    </row>
    <row r="149" spans="2:4" x14ac:dyDescent="0.35">
      <c r="B149" s="35">
        <v>80</v>
      </c>
      <c r="C149" s="35">
        <v>-1.4</v>
      </c>
      <c r="D149">
        <f t="shared" si="3"/>
        <v>78.599999999999994</v>
      </c>
    </row>
    <row r="150" spans="2:4" x14ac:dyDescent="0.35">
      <c r="B150" s="35">
        <v>20</v>
      </c>
      <c r="C150" s="35">
        <v>-0.35</v>
      </c>
      <c r="D150">
        <f t="shared" si="3"/>
        <v>19.649999999999999</v>
      </c>
    </row>
    <row r="151" spans="2:4" x14ac:dyDescent="0.35">
      <c r="B151" s="35">
        <v>25</v>
      </c>
      <c r="C151" s="35">
        <v>-0.44</v>
      </c>
      <c r="D151">
        <f t="shared" si="3"/>
        <v>24.56</v>
      </c>
    </row>
    <row r="152" spans="2:4" x14ac:dyDescent="0.35">
      <c r="B152" s="35">
        <v>50</v>
      </c>
      <c r="C152" s="35">
        <v>-0.88</v>
      </c>
      <c r="D152">
        <f t="shared" si="3"/>
        <v>49.12</v>
      </c>
    </row>
    <row r="153" spans="2:4" x14ac:dyDescent="0.35">
      <c r="B153" s="35">
        <v>50</v>
      </c>
      <c r="C153" s="35">
        <v>-0.88</v>
      </c>
      <c r="D153">
        <f t="shared" si="3"/>
        <v>49.12</v>
      </c>
    </row>
    <row r="154" spans="2:4" x14ac:dyDescent="0.35">
      <c r="B154" s="35">
        <v>200</v>
      </c>
      <c r="C154" s="35">
        <v>-3.5</v>
      </c>
      <c r="D154">
        <f t="shared" si="3"/>
        <v>196.5</v>
      </c>
    </row>
    <row r="155" spans="2:4" x14ac:dyDescent="0.35">
      <c r="B155" s="35">
        <v>45</v>
      </c>
      <c r="C155" s="35">
        <v>-0.79</v>
      </c>
      <c r="D155">
        <f t="shared" si="3"/>
        <v>44.21</v>
      </c>
    </row>
    <row r="156" spans="2:4" x14ac:dyDescent="0.35">
      <c r="B156" s="35">
        <v>45</v>
      </c>
      <c r="C156" s="35">
        <v>-0.79</v>
      </c>
      <c r="D156">
        <f t="shared" si="3"/>
        <v>44.21</v>
      </c>
    </row>
    <row r="157" spans="2:4" x14ac:dyDescent="0.35">
      <c r="B157" s="35">
        <v>80</v>
      </c>
      <c r="C157" s="35">
        <v>-1.4</v>
      </c>
      <c r="D157">
        <f t="shared" si="3"/>
        <v>78.599999999999994</v>
      </c>
    </row>
    <row r="158" spans="2:4" x14ac:dyDescent="0.35">
      <c r="B158" s="35">
        <v>400</v>
      </c>
      <c r="C158" s="35">
        <v>-7</v>
      </c>
      <c r="D158">
        <f t="shared" si="3"/>
        <v>393</v>
      </c>
    </row>
    <row r="159" spans="2:4" x14ac:dyDescent="0.35">
      <c r="B159" s="35">
        <v>25</v>
      </c>
      <c r="C159" s="35">
        <v>-0.44</v>
      </c>
      <c r="D159">
        <f t="shared" si="3"/>
        <v>24.56</v>
      </c>
    </row>
    <row r="160" spans="2:4" x14ac:dyDescent="0.35">
      <c r="B160" s="35">
        <v>200</v>
      </c>
      <c r="C160" s="35">
        <v>-3.5</v>
      </c>
      <c r="D160">
        <f t="shared" si="3"/>
        <v>196.5</v>
      </c>
    </row>
    <row r="161" spans="2:4" x14ac:dyDescent="0.35">
      <c r="B161" s="35">
        <v>500</v>
      </c>
      <c r="C161" s="35">
        <v>-8.75</v>
      </c>
      <c r="D161">
        <f t="shared" si="3"/>
        <v>491.25</v>
      </c>
    </row>
    <row r="162" spans="2:4" x14ac:dyDescent="0.35">
      <c r="B162" s="35">
        <v>200</v>
      </c>
      <c r="C162" s="35">
        <v>-3.5</v>
      </c>
      <c r="D162">
        <f t="shared" si="3"/>
        <v>196.5</v>
      </c>
    </row>
    <row r="163" spans="2:4" x14ac:dyDescent="0.35">
      <c r="B163" s="35">
        <v>110</v>
      </c>
      <c r="C163" s="35">
        <v>-1.93</v>
      </c>
      <c r="D163">
        <f t="shared" si="3"/>
        <v>108.07</v>
      </c>
    </row>
    <row r="164" spans="2:4" x14ac:dyDescent="0.35">
      <c r="B164" s="35">
        <v>55</v>
      </c>
      <c r="C164" s="35">
        <v>-0.96</v>
      </c>
      <c r="D164">
        <f t="shared" si="3"/>
        <v>54.04</v>
      </c>
    </row>
    <row r="165" spans="2:4" x14ac:dyDescent="0.35">
      <c r="B165" s="35">
        <v>55</v>
      </c>
      <c r="C165" s="35">
        <v>-0.96</v>
      </c>
      <c r="D165">
        <f t="shared" si="3"/>
        <v>54.04</v>
      </c>
    </row>
    <row r="166" spans="2:4" x14ac:dyDescent="0.35">
      <c r="B166" s="35">
        <v>200</v>
      </c>
      <c r="C166" s="35">
        <v>-3.5</v>
      </c>
      <c r="D166">
        <f t="shared" si="3"/>
        <v>196.5</v>
      </c>
    </row>
    <row r="167" spans="2:4" x14ac:dyDescent="0.35">
      <c r="B167" s="35">
        <v>55</v>
      </c>
      <c r="C167" s="35">
        <v>-0.96</v>
      </c>
      <c r="D167">
        <f t="shared" si="3"/>
        <v>54.04</v>
      </c>
    </row>
    <row r="168" spans="2:4" x14ac:dyDescent="0.35">
      <c r="B168" s="35">
        <v>35</v>
      </c>
      <c r="C168" s="35">
        <v>-0.61</v>
      </c>
      <c r="D168">
        <f t="shared" si="3"/>
        <v>34.39</v>
      </c>
    </row>
    <row r="169" spans="2:4" x14ac:dyDescent="0.35">
      <c r="B169" s="35">
        <v>95</v>
      </c>
      <c r="C169" s="35">
        <v>-1.66</v>
      </c>
      <c r="D169">
        <f t="shared" si="3"/>
        <v>93.34</v>
      </c>
    </row>
    <row r="170" spans="2:4" x14ac:dyDescent="0.35">
      <c r="B170" s="35">
        <v>30</v>
      </c>
      <c r="C170" s="35">
        <v>-0.53</v>
      </c>
      <c r="D170">
        <f t="shared" si="3"/>
        <v>29.47</v>
      </c>
    </row>
    <row r="171" spans="2:4" x14ac:dyDescent="0.35">
      <c r="B171" s="35">
        <v>50</v>
      </c>
      <c r="C171" s="35">
        <v>-0.88</v>
      </c>
      <c r="D171">
        <f t="shared" si="3"/>
        <v>49.12</v>
      </c>
    </row>
    <row r="172" spans="2:4" x14ac:dyDescent="0.35">
      <c r="B172" s="35">
        <v>45</v>
      </c>
      <c r="C172" s="35">
        <v>-0.79</v>
      </c>
      <c r="D172">
        <f t="shared" si="3"/>
        <v>44.21</v>
      </c>
    </row>
    <row r="173" spans="2:4" x14ac:dyDescent="0.35">
      <c r="B173" s="35">
        <v>80</v>
      </c>
      <c r="C173" s="35">
        <v>-1.4</v>
      </c>
      <c r="D173">
        <f t="shared" si="3"/>
        <v>78.599999999999994</v>
      </c>
    </row>
    <row r="174" spans="2:4" x14ac:dyDescent="0.35">
      <c r="B174" s="35">
        <v>200</v>
      </c>
      <c r="C174" s="35">
        <v>-3.5</v>
      </c>
      <c r="D174">
        <f t="shared" si="3"/>
        <v>196.5</v>
      </c>
    </row>
    <row r="175" spans="2:4" x14ac:dyDescent="0.35">
      <c r="B175" s="35">
        <v>10</v>
      </c>
      <c r="C175" s="35">
        <v>-0.18</v>
      </c>
      <c r="D175">
        <f t="shared" si="3"/>
        <v>9.82</v>
      </c>
    </row>
    <row r="176" spans="2:4" x14ac:dyDescent="0.35">
      <c r="B176" s="35">
        <v>400</v>
      </c>
      <c r="C176" s="35">
        <v>-7</v>
      </c>
      <c r="D176">
        <f t="shared" si="3"/>
        <v>393</v>
      </c>
    </row>
    <row r="177" spans="2:4" x14ac:dyDescent="0.35">
      <c r="B177" s="35">
        <v>25</v>
      </c>
      <c r="C177" s="35">
        <v>-0.44</v>
      </c>
      <c r="D177">
        <f t="shared" si="3"/>
        <v>24.56</v>
      </c>
    </row>
    <row r="178" spans="2:4" x14ac:dyDescent="0.35">
      <c r="B178" s="35">
        <v>80</v>
      </c>
      <c r="C178" s="35">
        <v>-1.4</v>
      </c>
      <c r="D178">
        <f t="shared" si="3"/>
        <v>78.599999999999994</v>
      </c>
    </row>
    <row r="179" spans="2:4" x14ac:dyDescent="0.35">
      <c r="B179" s="35">
        <v>60</v>
      </c>
      <c r="C179" s="35">
        <v>-1.05</v>
      </c>
      <c r="D179">
        <f t="shared" si="3"/>
        <v>58.95</v>
      </c>
    </row>
    <row r="180" spans="2:4" x14ac:dyDescent="0.35">
      <c r="B180" s="35">
        <v>20</v>
      </c>
      <c r="C180" s="35">
        <v>-0.35</v>
      </c>
      <c r="D180">
        <f t="shared" si="3"/>
        <v>19.649999999999999</v>
      </c>
    </row>
    <row r="181" spans="2:4" x14ac:dyDescent="0.35">
      <c r="B181" s="35">
        <v>20</v>
      </c>
      <c r="C181" s="35">
        <v>-0.35</v>
      </c>
      <c r="D181">
        <f t="shared" si="3"/>
        <v>19.649999999999999</v>
      </c>
    </row>
    <row r="182" spans="2:4" x14ac:dyDescent="0.35">
      <c r="B182" s="35">
        <v>190</v>
      </c>
      <c r="C182" s="35">
        <v>-3.33</v>
      </c>
      <c r="D182">
        <f t="shared" si="3"/>
        <v>186.67</v>
      </c>
    </row>
    <row r="183" spans="2:4" x14ac:dyDescent="0.35">
      <c r="B183" s="35">
        <v>105</v>
      </c>
      <c r="C183" s="35">
        <v>-1.84</v>
      </c>
      <c r="D183">
        <f t="shared" si="3"/>
        <v>103.16</v>
      </c>
    </row>
    <row r="184" spans="2:4" x14ac:dyDescent="0.35">
      <c r="B184" s="35">
        <v>115</v>
      </c>
      <c r="C184" s="35">
        <v>-2.0099999999999998</v>
      </c>
      <c r="D184">
        <f t="shared" si="3"/>
        <v>112.99</v>
      </c>
    </row>
    <row r="185" spans="2:4" x14ac:dyDescent="0.35">
      <c r="B185" s="35">
        <v>85</v>
      </c>
      <c r="C185" s="35">
        <v>-1.49</v>
      </c>
      <c r="D185">
        <f t="shared" si="3"/>
        <v>83.51</v>
      </c>
    </row>
    <row r="186" spans="2:4" x14ac:dyDescent="0.35">
      <c r="B186" s="35">
        <v>100</v>
      </c>
      <c r="C186" s="35">
        <v>-1.75</v>
      </c>
      <c r="D186">
        <f t="shared" si="3"/>
        <v>98.25</v>
      </c>
    </row>
    <row r="187" spans="2:4" x14ac:dyDescent="0.35">
      <c r="B187" s="35">
        <v>55</v>
      </c>
      <c r="C187" s="35">
        <v>-0.96</v>
      </c>
      <c r="D187">
        <f t="shared" si="3"/>
        <v>54.04</v>
      </c>
    </row>
    <row r="188" spans="2:4" x14ac:dyDescent="0.35">
      <c r="B188" s="35">
        <v>40</v>
      </c>
      <c r="C188" s="35">
        <v>-0.7</v>
      </c>
      <c r="D188">
        <f t="shared" si="3"/>
        <v>39.299999999999997</v>
      </c>
    </row>
    <row r="189" spans="2:4" x14ac:dyDescent="0.35">
      <c r="B189" s="35">
        <v>100</v>
      </c>
      <c r="C189" s="35">
        <v>-1.75</v>
      </c>
      <c r="D189">
        <f t="shared" si="3"/>
        <v>98.25</v>
      </c>
    </row>
    <row r="190" spans="2:4" x14ac:dyDescent="0.35">
      <c r="B190" s="35">
        <v>200</v>
      </c>
      <c r="C190" s="35">
        <v>-3.5</v>
      </c>
      <c r="D190">
        <f t="shared" si="3"/>
        <v>196.5</v>
      </c>
    </row>
    <row r="191" spans="2:4" x14ac:dyDescent="0.35">
      <c r="B191" s="35">
        <v>50</v>
      </c>
      <c r="C191" s="35">
        <v>-0.88</v>
      </c>
      <c r="D191">
        <f t="shared" si="3"/>
        <v>49.12</v>
      </c>
    </row>
    <row r="192" spans="2:4" x14ac:dyDescent="0.35">
      <c r="B192" s="35">
        <v>25</v>
      </c>
      <c r="C192" s="35">
        <v>-0.44</v>
      </c>
      <c r="D192">
        <f t="shared" si="3"/>
        <v>24.56</v>
      </c>
    </row>
    <row r="193" spans="2:4" x14ac:dyDescent="0.35">
      <c r="B193" s="35">
        <v>25</v>
      </c>
      <c r="C193" s="35">
        <v>-0.44</v>
      </c>
      <c r="D193">
        <f t="shared" si="3"/>
        <v>24.56</v>
      </c>
    </row>
    <row r="194" spans="2:4" x14ac:dyDescent="0.35">
      <c r="B194" s="35">
        <v>30</v>
      </c>
      <c r="C194" s="35">
        <v>-0.53</v>
      </c>
      <c r="D194">
        <f t="shared" si="3"/>
        <v>29.47</v>
      </c>
    </row>
    <row r="195" spans="2:4" x14ac:dyDescent="0.35">
      <c r="B195" s="35">
        <v>50</v>
      </c>
      <c r="C195" s="35">
        <v>-0.88</v>
      </c>
      <c r="D195">
        <f t="shared" si="3"/>
        <v>49.12</v>
      </c>
    </row>
    <row r="196" spans="2:4" x14ac:dyDescent="0.35">
      <c r="B196" s="35">
        <v>120</v>
      </c>
      <c r="C196" s="35">
        <v>-2.1</v>
      </c>
      <c r="D196">
        <f t="shared" ref="D196:D255" si="4">B196+C196</f>
        <v>117.9</v>
      </c>
    </row>
    <row r="197" spans="2:4" x14ac:dyDescent="0.35">
      <c r="B197" s="35">
        <v>50</v>
      </c>
      <c r="C197" s="35">
        <v>-0.88</v>
      </c>
      <c r="D197">
        <f t="shared" si="4"/>
        <v>49.12</v>
      </c>
    </row>
    <row r="198" spans="2:4" x14ac:dyDescent="0.35">
      <c r="B198" s="35">
        <v>80</v>
      </c>
      <c r="C198" s="35">
        <v>-1.4</v>
      </c>
      <c r="D198">
        <f t="shared" si="4"/>
        <v>78.599999999999994</v>
      </c>
    </row>
    <row r="199" spans="2:4" x14ac:dyDescent="0.35">
      <c r="B199" s="35">
        <v>50</v>
      </c>
      <c r="C199" s="35">
        <v>-0.88</v>
      </c>
      <c r="D199">
        <f t="shared" si="4"/>
        <v>49.12</v>
      </c>
    </row>
    <row r="200" spans="2:4" x14ac:dyDescent="0.35">
      <c r="B200" s="35">
        <v>85</v>
      </c>
      <c r="C200" s="35">
        <v>-1.49</v>
      </c>
      <c r="D200">
        <f t="shared" si="4"/>
        <v>83.51</v>
      </c>
    </row>
    <row r="201" spans="2:4" x14ac:dyDescent="0.35">
      <c r="B201" s="35">
        <v>25</v>
      </c>
      <c r="C201" s="35">
        <v>-0.44</v>
      </c>
      <c r="D201">
        <f t="shared" si="4"/>
        <v>24.56</v>
      </c>
    </row>
    <row r="202" spans="2:4" x14ac:dyDescent="0.35">
      <c r="B202" s="35">
        <v>200</v>
      </c>
      <c r="C202" s="35">
        <v>-3.5</v>
      </c>
      <c r="D202">
        <f t="shared" si="4"/>
        <v>196.5</v>
      </c>
    </row>
    <row r="203" spans="2:4" x14ac:dyDescent="0.35">
      <c r="B203" s="35">
        <v>425</v>
      </c>
      <c r="C203" s="35">
        <v>-7.44</v>
      </c>
      <c r="D203">
        <f t="shared" si="4"/>
        <v>417.56</v>
      </c>
    </row>
    <row r="204" spans="2:4" x14ac:dyDescent="0.35">
      <c r="B204" s="35">
        <v>10</v>
      </c>
      <c r="C204" s="35">
        <v>-0.18</v>
      </c>
      <c r="D204">
        <f t="shared" si="4"/>
        <v>9.82</v>
      </c>
    </row>
    <row r="205" spans="2:4" x14ac:dyDescent="0.35">
      <c r="B205" s="35">
        <v>50</v>
      </c>
      <c r="C205" s="35">
        <v>-0.88</v>
      </c>
      <c r="D205">
        <f t="shared" si="4"/>
        <v>49.12</v>
      </c>
    </row>
    <row r="206" spans="2:4" x14ac:dyDescent="0.35">
      <c r="B206" s="35">
        <v>50</v>
      </c>
      <c r="C206" s="35">
        <v>-0.88</v>
      </c>
      <c r="D206">
        <f t="shared" si="4"/>
        <v>49.12</v>
      </c>
    </row>
    <row r="207" spans="2:4" x14ac:dyDescent="0.35">
      <c r="B207" s="35">
        <v>10</v>
      </c>
      <c r="C207" s="35">
        <v>-0.18</v>
      </c>
      <c r="D207">
        <f t="shared" si="4"/>
        <v>9.82</v>
      </c>
    </row>
    <row r="208" spans="2:4" x14ac:dyDescent="0.35">
      <c r="B208" s="35">
        <v>65</v>
      </c>
      <c r="C208" s="35">
        <v>-1.1399999999999999</v>
      </c>
      <c r="D208">
        <f t="shared" si="4"/>
        <v>63.86</v>
      </c>
    </row>
    <row r="209" spans="2:4" x14ac:dyDescent="0.35">
      <c r="B209" s="35">
        <v>50</v>
      </c>
      <c r="C209" s="35">
        <v>-0.88</v>
      </c>
      <c r="D209">
        <f t="shared" si="4"/>
        <v>49.12</v>
      </c>
    </row>
    <row r="210" spans="2:4" x14ac:dyDescent="0.35">
      <c r="B210" s="35">
        <v>20</v>
      </c>
      <c r="C210" s="35">
        <v>-0.35</v>
      </c>
      <c r="D210">
        <f t="shared" si="4"/>
        <v>19.649999999999999</v>
      </c>
    </row>
    <row r="211" spans="2:4" x14ac:dyDescent="0.35">
      <c r="B211" s="35">
        <v>85</v>
      </c>
      <c r="C211" s="35">
        <v>-1.49</v>
      </c>
      <c r="D211">
        <f t="shared" si="4"/>
        <v>83.51</v>
      </c>
    </row>
    <row r="212" spans="2:4" x14ac:dyDescent="0.35">
      <c r="B212" s="35">
        <v>50</v>
      </c>
      <c r="C212" s="35">
        <v>-0.88</v>
      </c>
      <c r="D212">
        <f t="shared" si="4"/>
        <v>49.12</v>
      </c>
    </row>
    <row r="213" spans="2:4" x14ac:dyDescent="0.35">
      <c r="B213" s="35">
        <v>65</v>
      </c>
      <c r="C213" s="35">
        <v>-1.1399999999999999</v>
      </c>
      <c r="D213">
        <f t="shared" si="4"/>
        <v>63.86</v>
      </c>
    </row>
    <row r="214" spans="2:4" x14ac:dyDescent="0.35">
      <c r="B214" s="35">
        <v>50</v>
      </c>
      <c r="C214" s="35">
        <v>-0.88</v>
      </c>
      <c r="D214">
        <f t="shared" si="4"/>
        <v>49.12</v>
      </c>
    </row>
    <row r="215" spans="2:4" x14ac:dyDescent="0.35">
      <c r="B215" s="35">
        <v>25</v>
      </c>
      <c r="C215" s="35">
        <v>-0.44</v>
      </c>
      <c r="D215">
        <f t="shared" si="4"/>
        <v>24.56</v>
      </c>
    </row>
    <row r="216" spans="2:4" x14ac:dyDescent="0.35">
      <c r="B216" s="35">
        <v>10</v>
      </c>
      <c r="C216" s="35">
        <v>-0.18</v>
      </c>
      <c r="D216">
        <f t="shared" si="4"/>
        <v>9.82</v>
      </c>
    </row>
    <row r="217" spans="2:4" x14ac:dyDescent="0.35">
      <c r="B217" s="35">
        <v>280</v>
      </c>
      <c r="C217" s="35">
        <v>-4.9000000000000004</v>
      </c>
      <c r="D217">
        <f t="shared" si="4"/>
        <v>275.10000000000002</v>
      </c>
    </row>
    <row r="218" spans="2:4" x14ac:dyDescent="0.35">
      <c r="B218" s="35">
        <v>10</v>
      </c>
      <c r="C218" s="35">
        <v>-0.18</v>
      </c>
      <c r="D218">
        <f t="shared" si="4"/>
        <v>9.82</v>
      </c>
    </row>
    <row r="219" spans="2:4" x14ac:dyDescent="0.35">
      <c r="B219" s="35">
        <v>30</v>
      </c>
      <c r="C219" s="35">
        <v>-0.53</v>
      </c>
      <c r="D219">
        <f t="shared" si="4"/>
        <v>29.47</v>
      </c>
    </row>
    <row r="220" spans="2:4" x14ac:dyDescent="0.35">
      <c r="B220" s="35">
        <v>20</v>
      </c>
      <c r="C220" s="35">
        <v>-0.35</v>
      </c>
      <c r="D220">
        <f t="shared" si="4"/>
        <v>19.649999999999999</v>
      </c>
    </row>
    <row r="221" spans="2:4" x14ac:dyDescent="0.35">
      <c r="B221" s="35">
        <v>10</v>
      </c>
      <c r="C221" s="35">
        <v>-0.18</v>
      </c>
      <c r="D221">
        <f t="shared" si="4"/>
        <v>9.82</v>
      </c>
    </row>
    <row r="222" spans="2:4" x14ac:dyDescent="0.35">
      <c r="B222" s="35">
        <v>200</v>
      </c>
      <c r="C222" s="35">
        <v>-3.5</v>
      </c>
      <c r="D222">
        <f t="shared" si="4"/>
        <v>196.5</v>
      </c>
    </row>
    <row r="223" spans="2:4" x14ac:dyDescent="0.35">
      <c r="B223" s="35">
        <v>40</v>
      </c>
      <c r="C223" s="35">
        <v>-0.7</v>
      </c>
      <c r="D223">
        <f t="shared" si="4"/>
        <v>39.299999999999997</v>
      </c>
    </row>
    <row r="224" spans="2:4" x14ac:dyDescent="0.35">
      <c r="B224" s="35">
        <v>40</v>
      </c>
      <c r="C224" s="35">
        <v>-0.7</v>
      </c>
      <c r="D224">
        <f t="shared" si="4"/>
        <v>39.299999999999997</v>
      </c>
    </row>
    <row r="225" spans="2:4" x14ac:dyDescent="0.35">
      <c r="B225" s="35">
        <v>45</v>
      </c>
      <c r="C225" s="35">
        <v>-0.79</v>
      </c>
      <c r="D225">
        <f t="shared" si="4"/>
        <v>44.21</v>
      </c>
    </row>
    <row r="226" spans="2:4" x14ac:dyDescent="0.35">
      <c r="B226" s="35">
        <v>10</v>
      </c>
      <c r="C226" s="35">
        <v>-0.18</v>
      </c>
      <c r="D226">
        <f t="shared" si="4"/>
        <v>9.82</v>
      </c>
    </row>
    <row r="227" spans="2:4" x14ac:dyDescent="0.35">
      <c r="B227" s="35">
        <v>300</v>
      </c>
      <c r="C227" s="35">
        <v>-5.25</v>
      </c>
      <c r="D227">
        <f t="shared" si="4"/>
        <v>294.75</v>
      </c>
    </row>
    <row r="228" spans="2:4" x14ac:dyDescent="0.35">
      <c r="B228" s="35">
        <v>12</v>
      </c>
      <c r="C228" s="35">
        <v>-0.21</v>
      </c>
      <c r="D228">
        <f t="shared" si="4"/>
        <v>11.79</v>
      </c>
    </row>
    <row r="229" spans="2:4" x14ac:dyDescent="0.35">
      <c r="B229" s="35">
        <v>45</v>
      </c>
      <c r="C229" s="35">
        <v>-0.79</v>
      </c>
      <c r="D229">
        <f t="shared" si="4"/>
        <v>44.21</v>
      </c>
    </row>
    <row r="230" spans="2:4" x14ac:dyDescent="0.35">
      <c r="B230" s="35">
        <v>65</v>
      </c>
      <c r="C230" s="35">
        <v>-1.1399999999999999</v>
      </c>
      <c r="D230">
        <f t="shared" si="4"/>
        <v>63.86</v>
      </c>
    </row>
    <row r="231" spans="2:4" x14ac:dyDescent="0.35">
      <c r="B231" s="35">
        <v>20</v>
      </c>
      <c r="C231" s="35">
        <v>-0.35</v>
      </c>
      <c r="D231">
        <f t="shared" si="4"/>
        <v>19.649999999999999</v>
      </c>
    </row>
    <row r="232" spans="2:4" x14ac:dyDescent="0.35">
      <c r="B232" s="35">
        <v>20</v>
      </c>
      <c r="C232" s="35">
        <v>-0.35</v>
      </c>
      <c r="D232">
        <f t="shared" si="4"/>
        <v>19.649999999999999</v>
      </c>
    </row>
    <row r="233" spans="2:4" x14ac:dyDescent="0.35">
      <c r="B233" s="35">
        <v>25</v>
      </c>
      <c r="C233" s="35">
        <v>-0.44</v>
      </c>
      <c r="D233">
        <f t="shared" si="4"/>
        <v>24.56</v>
      </c>
    </row>
    <row r="234" spans="2:4" x14ac:dyDescent="0.35">
      <c r="B234" s="35">
        <v>30</v>
      </c>
      <c r="C234" s="35">
        <v>-0.53</v>
      </c>
      <c r="D234">
        <f t="shared" si="4"/>
        <v>29.47</v>
      </c>
    </row>
    <row r="235" spans="2:4" x14ac:dyDescent="0.35">
      <c r="B235" s="35">
        <v>50</v>
      </c>
      <c r="C235" s="35">
        <v>-0.88</v>
      </c>
      <c r="D235">
        <f t="shared" si="4"/>
        <v>49.12</v>
      </c>
    </row>
    <row r="236" spans="2:4" x14ac:dyDescent="0.35">
      <c r="B236" s="35">
        <v>50</v>
      </c>
      <c r="C236" s="35">
        <v>-0.88</v>
      </c>
      <c r="D236">
        <f t="shared" si="4"/>
        <v>49.12</v>
      </c>
    </row>
    <row r="237" spans="2:4" x14ac:dyDescent="0.35">
      <c r="B237" s="35">
        <v>100</v>
      </c>
      <c r="C237" s="35">
        <v>-1.75</v>
      </c>
      <c r="D237">
        <f t="shared" si="4"/>
        <v>98.25</v>
      </c>
    </row>
    <row r="238" spans="2:4" x14ac:dyDescent="0.35">
      <c r="B238" s="35">
        <v>300</v>
      </c>
      <c r="C238" s="35">
        <v>-5.25</v>
      </c>
      <c r="D238">
        <f t="shared" si="4"/>
        <v>294.75</v>
      </c>
    </row>
    <row r="239" spans="2:4" x14ac:dyDescent="0.35">
      <c r="B239" s="35">
        <v>50</v>
      </c>
      <c r="C239" s="35">
        <v>-0.88</v>
      </c>
      <c r="D239">
        <f t="shared" si="4"/>
        <v>49.12</v>
      </c>
    </row>
    <row r="240" spans="2:4" x14ac:dyDescent="0.35">
      <c r="B240" s="35">
        <v>120</v>
      </c>
      <c r="C240" s="35">
        <v>-2.1</v>
      </c>
      <c r="D240">
        <f t="shared" si="4"/>
        <v>117.9</v>
      </c>
    </row>
    <row r="241" spans="1:4" x14ac:dyDescent="0.35">
      <c r="B241" s="35">
        <v>35</v>
      </c>
      <c r="C241" s="35">
        <v>-0.61</v>
      </c>
      <c r="D241">
        <f t="shared" si="4"/>
        <v>34.39</v>
      </c>
    </row>
    <row r="242" spans="1:4" x14ac:dyDescent="0.35">
      <c r="B242" s="35">
        <v>55</v>
      </c>
      <c r="C242" s="35">
        <v>-0.96</v>
      </c>
      <c r="D242">
        <f t="shared" si="4"/>
        <v>54.04</v>
      </c>
    </row>
    <row r="243" spans="1:4" x14ac:dyDescent="0.35">
      <c r="B243" s="35">
        <v>35</v>
      </c>
      <c r="C243" s="35">
        <v>-0.61</v>
      </c>
      <c r="D243">
        <f t="shared" si="4"/>
        <v>34.39</v>
      </c>
    </row>
    <row r="244" spans="1:4" x14ac:dyDescent="0.35">
      <c r="B244" s="35">
        <v>30</v>
      </c>
      <c r="C244" s="35">
        <v>-0.53</v>
      </c>
      <c r="D244">
        <f t="shared" si="4"/>
        <v>29.47</v>
      </c>
    </row>
    <row r="245" spans="1:4" x14ac:dyDescent="0.35">
      <c r="B245" s="35">
        <v>50</v>
      </c>
      <c r="C245" s="35">
        <v>-0.88</v>
      </c>
      <c r="D245">
        <f t="shared" si="4"/>
        <v>49.12</v>
      </c>
    </row>
    <row r="246" spans="1:4" x14ac:dyDescent="0.35">
      <c r="B246" s="35">
        <v>120</v>
      </c>
      <c r="C246" s="35">
        <v>-2.1</v>
      </c>
      <c r="D246">
        <f t="shared" si="4"/>
        <v>117.9</v>
      </c>
    </row>
    <row r="247" spans="1:4" x14ac:dyDescent="0.35">
      <c r="B247" s="35">
        <v>20</v>
      </c>
      <c r="C247" s="35">
        <v>-0.35</v>
      </c>
      <c r="D247">
        <f t="shared" si="4"/>
        <v>19.649999999999999</v>
      </c>
    </row>
    <row r="248" spans="1:4" x14ac:dyDescent="0.35">
      <c r="B248" s="35">
        <v>75</v>
      </c>
      <c r="C248" s="35">
        <v>-1.31</v>
      </c>
      <c r="D248">
        <f t="shared" si="4"/>
        <v>73.69</v>
      </c>
    </row>
    <row r="249" spans="1:4" x14ac:dyDescent="0.35">
      <c r="B249" s="35">
        <v>120</v>
      </c>
      <c r="C249" s="35">
        <v>-2.1</v>
      </c>
      <c r="D249">
        <f t="shared" si="4"/>
        <v>117.9</v>
      </c>
    </row>
    <row r="250" spans="1:4" x14ac:dyDescent="0.35">
      <c r="B250" s="35">
        <v>90</v>
      </c>
      <c r="C250" s="35">
        <v>-1.58</v>
      </c>
      <c r="D250">
        <f t="shared" si="4"/>
        <v>88.42</v>
      </c>
    </row>
    <row r="251" spans="1:4" x14ac:dyDescent="0.35">
      <c r="B251" s="35">
        <v>10</v>
      </c>
      <c r="C251" s="35">
        <v>-0.18</v>
      </c>
      <c r="D251">
        <f t="shared" si="4"/>
        <v>9.82</v>
      </c>
    </row>
    <row r="252" spans="1:4" x14ac:dyDescent="0.35">
      <c r="B252" s="35">
        <v>50</v>
      </c>
      <c r="C252" s="35">
        <v>-0.88</v>
      </c>
      <c r="D252">
        <f t="shared" si="4"/>
        <v>49.12</v>
      </c>
    </row>
    <row r="253" spans="1:4" x14ac:dyDescent="0.35">
      <c r="B253" s="35">
        <v>30</v>
      </c>
      <c r="C253" s="35">
        <v>-0.53</v>
      </c>
      <c r="D253">
        <f t="shared" si="4"/>
        <v>29.47</v>
      </c>
    </row>
    <row r="254" spans="1:4" x14ac:dyDescent="0.35">
      <c r="B254" s="35">
        <v>450</v>
      </c>
      <c r="C254" s="35">
        <v>-7.88</v>
      </c>
      <c r="D254">
        <f t="shared" si="4"/>
        <v>442.12</v>
      </c>
    </row>
    <row r="255" spans="1:4" x14ac:dyDescent="0.35">
      <c r="A255" s="33">
        <v>45053</v>
      </c>
      <c r="B255" s="35">
        <v>90</v>
      </c>
      <c r="C255" s="35">
        <v>-1.58</v>
      </c>
      <c r="D255">
        <f t="shared" si="4"/>
        <v>88.42</v>
      </c>
    </row>
    <row r="256" spans="1:4" x14ac:dyDescent="0.35">
      <c r="A256" s="36" t="s">
        <v>79</v>
      </c>
      <c r="B256" s="36">
        <f>SUM(B2:B255)</f>
        <v>20297</v>
      </c>
      <c r="C256" s="37">
        <f>SUM(C2:C255)</f>
        <v>-355.91999999999962</v>
      </c>
      <c r="D256" s="36">
        <f>SUM(D2:D255)</f>
        <v>19941.079999999998</v>
      </c>
    </row>
    <row r="257" spans="1:4" x14ac:dyDescent="0.35">
      <c r="A257" s="36"/>
      <c r="B257" s="36" t="s">
        <v>72</v>
      </c>
      <c r="C257" s="37" t="s">
        <v>73</v>
      </c>
      <c r="D257" s="36" t="s">
        <v>74</v>
      </c>
    </row>
    <row r="258" spans="1:4" x14ac:dyDescent="0.35">
      <c r="C258" s="35"/>
    </row>
    <row r="259" spans="1:4" x14ac:dyDescent="0.35">
      <c r="C259" s="35"/>
    </row>
    <row r="260" spans="1:4" x14ac:dyDescent="0.35">
      <c r="C260" s="35"/>
    </row>
    <row r="261" spans="1:4" x14ac:dyDescent="0.35">
      <c r="C261" s="35"/>
    </row>
    <row r="262" spans="1:4" x14ac:dyDescent="0.35">
      <c r="C262" s="35"/>
    </row>
    <row r="263" spans="1:4" ht="15" thickBot="1" x14ac:dyDescent="0.4">
      <c r="C263" s="38"/>
    </row>
    <row r="264" spans="1:4" x14ac:dyDescent="0.35">
      <c r="C264" s="31"/>
    </row>
    <row r="265" spans="1:4" x14ac:dyDescent="0.35">
      <c r="C265" s="3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B8ED0-00C2-493D-80EE-79538DA30547}">
  <dimension ref="I1:M61"/>
  <sheetViews>
    <sheetView tabSelected="1" topLeftCell="H1" zoomScale="103" workbookViewId="0">
      <selection activeCell="K27" sqref="K27"/>
    </sheetView>
  </sheetViews>
  <sheetFormatPr baseColWidth="10" defaultColWidth="10.81640625" defaultRowHeight="14.5" x14ac:dyDescent="0.35"/>
  <cols>
    <col min="9" max="9" width="12" bestFit="1" customWidth="1"/>
    <col min="11" max="11" width="21.81640625" bestFit="1" customWidth="1"/>
  </cols>
  <sheetData>
    <row r="1" spans="9:13" x14ac:dyDescent="0.35">
      <c r="I1" t="s">
        <v>80</v>
      </c>
      <c r="J1" t="s">
        <v>81</v>
      </c>
      <c r="K1" t="s">
        <v>82</v>
      </c>
      <c r="L1" t="s">
        <v>83</v>
      </c>
      <c r="M1" t="s">
        <v>84</v>
      </c>
    </row>
    <row r="2" spans="9:13" x14ac:dyDescent="0.35">
      <c r="I2" t="s">
        <v>85</v>
      </c>
      <c r="J2" t="s">
        <v>86</v>
      </c>
      <c r="K2" t="s">
        <v>87</v>
      </c>
      <c r="L2">
        <v>12</v>
      </c>
      <c r="M2" s="32">
        <v>1008</v>
      </c>
    </row>
    <row r="3" spans="9:13" x14ac:dyDescent="0.35">
      <c r="I3" t="s">
        <v>88</v>
      </c>
      <c r="J3" t="s">
        <v>89</v>
      </c>
      <c r="K3" t="s">
        <v>90</v>
      </c>
      <c r="L3">
        <v>1</v>
      </c>
    </row>
    <row r="4" spans="9:13" x14ac:dyDescent="0.35">
      <c r="K4" t="s">
        <v>91</v>
      </c>
      <c r="L4" t="s">
        <v>92</v>
      </c>
    </row>
    <row r="5" spans="9:13" x14ac:dyDescent="0.35">
      <c r="K5" t="s">
        <v>93</v>
      </c>
      <c r="L5">
        <v>1</v>
      </c>
    </row>
    <row r="6" spans="9:13" x14ac:dyDescent="0.35">
      <c r="K6" t="s">
        <v>94</v>
      </c>
      <c r="L6">
        <v>1</v>
      </c>
    </row>
    <row r="7" spans="9:13" x14ac:dyDescent="0.35">
      <c r="K7" t="s">
        <v>95</v>
      </c>
      <c r="L7" t="s">
        <v>96</v>
      </c>
    </row>
    <row r="8" spans="9:13" x14ac:dyDescent="0.35">
      <c r="K8" t="s">
        <v>97</v>
      </c>
      <c r="L8" t="s">
        <v>98</v>
      </c>
    </row>
    <row r="9" spans="9:13" x14ac:dyDescent="0.35">
      <c r="K9" t="s">
        <v>99</v>
      </c>
      <c r="L9" t="s">
        <v>100</v>
      </c>
    </row>
    <row r="10" spans="9:13" x14ac:dyDescent="0.35">
      <c r="K10" t="s">
        <v>101</v>
      </c>
      <c r="L10" t="s">
        <v>102</v>
      </c>
    </row>
    <row r="11" spans="9:13" x14ac:dyDescent="0.35">
      <c r="K11" t="s">
        <v>103</v>
      </c>
      <c r="L11" t="s">
        <v>104</v>
      </c>
    </row>
    <row r="12" spans="9:13" x14ac:dyDescent="0.35">
      <c r="K12" t="s">
        <v>105</v>
      </c>
      <c r="L12" t="s">
        <v>106</v>
      </c>
    </row>
    <row r="13" spans="9:13" x14ac:dyDescent="0.35">
      <c r="K13" t="s">
        <v>107</v>
      </c>
      <c r="L13" t="s">
        <v>106</v>
      </c>
    </row>
    <row r="14" spans="9:13" x14ac:dyDescent="0.35">
      <c r="K14" t="s">
        <v>108</v>
      </c>
      <c r="L14" t="s">
        <v>109</v>
      </c>
    </row>
    <row r="15" spans="9:13" x14ac:dyDescent="0.35">
      <c r="K15" t="s">
        <v>110</v>
      </c>
      <c r="L15" t="s">
        <v>111</v>
      </c>
    </row>
    <row r="16" spans="9:13" x14ac:dyDescent="0.35">
      <c r="K16" t="s">
        <v>112</v>
      </c>
      <c r="L16" t="s">
        <v>113</v>
      </c>
    </row>
    <row r="17" spans="11:12" x14ac:dyDescent="0.35">
      <c r="K17" t="s">
        <v>114</v>
      </c>
      <c r="L17" t="s">
        <v>115</v>
      </c>
    </row>
    <row r="18" spans="11:12" x14ac:dyDescent="0.35">
      <c r="K18" t="s">
        <v>116</v>
      </c>
      <c r="L18" t="s">
        <v>117</v>
      </c>
    </row>
    <row r="19" spans="11:12" x14ac:dyDescent="0.35">
      <c r="K19" t="s">
        <v>118</v>
      </c>
      <c r="L19" t="s">
        <v>119</v>
      </c>
    </row>
    <row r="20" spans="11:12" x14ac:dyDescent="0.35">
      <c r="K20" t="s">
        <v>120</v>
      </c>
      <c r="L20" t="s">
        <v>121</v>
      </c>
    </row>
    <row r="21" spans="11:12" x14ac:dyDescent="0.35">
      <c r="K21" t="s">
        <v>122</v>
      </c>
      <c r="L21">
        <v>1</v>
      </c>
    </row>
    <row r="22" spans="11:12" x14ac:dyDescent="0.35">
      <c r="K22" t="s">
        <v>123</v>
      </c>
      <c r="L22" t="s">
        <v>124</v>
      </c>
    </row>
    <row r="23" spans="11:12" x14ac:dyDescent="0.35">
      <c r="K23" t="s">
        <v>125</v>
      </c>
      <c r="L23" t="s">
        <v>126</v>
      </c>
    </row>
    <row r="24" spans="11:12" x14ac:dyDescent="0.35">
      <c r="K24" t="s">
        <v>127</v>
      </c>
      <c r="L24">
        <v>2</v>
      </c>
    </row>
    <row r="25" spans="11:12" x14ac:dyDescent="0.35">
      <c r="K25" t="s">
        <v>128</v>
      </c>
    </row>
    <row r="26" spans="11:12" x14ac:dyDescent="0.35">
      <c r="K26" t="s">
        <v>129</v>
      </c>
    </row>
    <row r="27" spans="11:12" x14ac:dyDescent="0.35">
      <c r="K27" t="s">
        <v>130</v>
      </c>
      <c r="L27" t="s">
        <v>131</v>
      </c>
    </row>
    <row r="28" spans="11:12" x14ac:dyDescent="0.35">
      <c r="K28" t="s">
        <v>132</v>
      </c>
      <c r="L28" t="s">
        <v>133</v>
      </c>
    </row>
    <row r="29" spans="11:12" x14ac:dyDescent="0.35">
      <c r="K29" t="s">
        <v>134</v>
      </c>
      <c r="L29">
        <v>1</v>
      </c>
    </row>
    <row r="30" spans="11:12" x14ac:dyDescent="0.35">
      <c r="K30" t="s">
        <v>135</v>
      </c>
      <c r="L30" t="s">
        <v>136</v>
      </c>
    </row>
    <row r="31" spans="11:12" x14ac:dyDescent="0.35">
      <c r="K31" t="s">
        <v>137</v>
      </c>
      <c r="L31">
        <v>1</v>
      </c>
    </row>
    <row r="32" spans="11:12" x14ac:dyDescent="0.35">
      <c r="K32" t="s">
        <v>138</v>
      </c>
      <c r="L32">
        <v>1</v>
      </c>
    </row>
    <row r="33" spans="10:13" x14ac:dyDescent="0.35">
      <c r="M33" s="32">
        <f>8106.29+427.06</f>
        <v>8533.35</v>
      </c>
    </row>
    <row r="34" spans="10:13" x14ac:dyDescent="0.35">
      <c r="J34" t="s">
        <v>139</v>
      </c>
      <c r="K34" t="s">
        <v>130</v>
      </c>
      <c r="L34" t="s">
        <v>140</v>
      </c>
      <c r="M34" s="32">
        <f>239.7+159.8</f>
        <v>399.5</v>
      </c>
    </row>
    <row r="35" spans="10:13" x14ac:dyDescent="0.35">
      <c r="J35" t="s">
        <v>141</v>
      </c>
      <c r="K35" t="s">
        <v>142</v>
      </c>
    </row>
    <row r="36" spans="10:13" x14ac:dyDescent="0.35">
      <c r="K36" t="s">
        <v>143</v>
      </c>
      <c r="L36">
        <v>4</v>
      </c>
    </row>
    <row r="37" spans="10:13" x14ac:dyDescent="0.35">
      <c r="K37" t="s">
        <v>144</v>
      </c>
      <c r="L37" t="s">
        <v>102</v>
      </c>
    </row>
    <row r="38" spans="10:13" x14ac:dyDescent="0.35">
      <c r="K38" t="s">
        <v>145</v>
      </c>
      <c r="L38" t="s">
        <v>146</v>
      </c>
    </row>
    <row r="39" spans="10:13" x14ac:dyDescent="0.35">
      <c r="K39" t="s">
        <v>147</v>
      </c>
      <c r="L39" t="s">
        <v>104</v>
      </c>
    </row>
    <row r="40" spans="10:13" x14ac:dyDescent="0.35">
      <c r="K40" t="s">
        <v>148</v>
      </c>
      <c r="L40" t="s">
        <v>149</v>
      </c>
    </row>
    <row r="41" spans="10:13" x14ac:dyDescent="0.35">
      <c r="K41" t="s">
        <v>150</v>
      </c>
      <c r="L41">
        <v>1</v>
      </c>
    </row>
    <row r="42" spans="10:13" x14ac:dyDescent="0.35">
      <c r="K42" t="s">
        <v>151</v>
      </c>
      <c r="L42" t="s">
        <v>152</v>
      </c>
    </row>
    <row r="43" spans="10:13" x14ac:dyDescent="0.35">
      <c r="K43" t="s">
        <v>153</v>
      </c>
      <c r="L43" t="s">
        <v>102</v>
      </c>
    </row>
    <row r="44" spans="10:13" x14ac:dyDescent="0.35">
      <c r="K44" t="s">
        <v>154</v>
      </c>
      <c r="L44">
        <v>1</v>
      </c>
    </row>
    <row r="45" spans="10:13" x14ac:dyDescent="0.35">
      <c r="K45" t="s">
        <v>108</v>
      </c>
      <c r="L45" t="s">
        <v>102</v>
      </c>
    </row>
    <row r="46" spans="10:13" x14ac:dyDescent="0.35">
      <c r="K46" t="s">
        <v>155</v>
      </c>
      <c r="L46" t="s">
        <v>104</v>
      </c>
    </row>
    <row r="47" spans="10:13" x14ac:dyDescent="0.35">
      <c r="K47" t="s">
        <v>156</v>
      </c>
      <c r="L47" t="s">
        <v>157</v>
      </c>
    </row>
    <row r="48" spans="10:13" x14ac:dyDescent="0.35">
      <c r="K48" t="s">
        <v>158</v>
      </c>
      <c r="L48">
        <v>2</v>
      </c>
    </row>
    <row r="49" spans="10:13" x14ac:dyDescent="0.35">
      <c r="K49" t="s">
        <v>159</v>
      </c>
      <c r="L49">
        <v>5</v>
      </c>
    </row>
    <row r="50" spans="10:13" x14ac:dyDescent="0.35">
      <c r="K50" t="s">
        <v>160</v>
      </c>
      <c r="L50" t="s">
        <v>161</v>
      </c>
    </row>
    <row r="51" spans="10:13" x14ac:dyDescent="0.35">
      <c r="K51" t="s">
        <v>162</v>
      </c>
      <c r="L51" t="s">
        <v>163</v>
      </c>
    </row>
    <row r="52" spans="10:13" x14ac:dyDescent="0.35">
      <c r="M52" s="32">
        <v>2346.25</v>
      </c>
    </row>
    <row r="53" spans="10:13" x14ac:dyDescent="0.35">
      <c r="J53" t="s">
        <v>164</v>
      </c>
      <c r="K53" t="s">
        <v>165</v>
      </c>
      <c r="L53">
        <v>1</v>
      </c>
    </row>
    <row r="54" spans="10:13" x14ac:dyDescent="0.35">
      <c r="K54" t="s">
        <v>166</v>
      </c>
      <c r="L54">
        <v>3</v>
      </c>
    </row>
    <row r="55" spans="10:13" x14ac:dyDescent="0.35">
      <c r="K55" t="s">
        <v>167</v>
      </c>
      <c r="L55" t="s">
        <v>168</v>
      </c>
    </row>
    <row r="56" spans="10:13" x14ac:dyDescent="0.35">
      <c r="K56" t="s">
        <v>169</v>
      </c>
      <c r="L56" t="s">
        <v>170</v>
      </c>
    </row>
    <row r="57" spans="10:13" x14ac:dyDescent="0.35">
      <c r="K57" t="s">
        <v>171</v>
      </c>
      <c r="L57" t="s">
        <v>172</v>
      </c>
    </row>
    <row r="58" spans="10:13" x14ac:dyDescent="0.35">
      <c r="K58" t="s">
        <v>173</v>
      </c>
      <c r="L58">
        <v>2</v>
      </c>
    </row>
    <row r="59" spans="10:13" x14ac:dyDescent="0.35">
      <c r="K59" t="s">
        <v>174</v>
      </c>
      <c r="L59" t="s">
        <v>92</v>
      </c>
    </row>
    <row r="60" spans="10:13" x14ac:dyDescent="0.35">
      <c r="K60" t="s">
        <v>175</v>
      </c>
      <c r="L60" t="s">
        <v>176</v>
      </c>
    </row>
    <row r="61" spans="10:13" x14ac:dyDescent="0.35">
      <c r="M61" s="32">
        <v>1326.2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Regnskap</vt:lpstr>
      <vt:lpstr>Varebeholdning</vt:lpstr>
      <vt:lpstr>Vipps og kort</vt:lpstr>
      <vt:lpstr>Kioskvarer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Karen-Oline Jacobsen</dc:creator>
  <cp:lastModifiedBy>Marcus Emanuel Frandsen</cp:lastModifiedBy>
  <cp:lastPrinted>2024-03-07T14:58:12Z</cp:lastPrinted>
  <dcterms:created xsi:type="dcterms:W3CDTF">2023-08-05T07:26:59Z</dcterms:created>
  <dcterms:modified xsi:type="dcterms:W3CDTF">2024-03-07T14:59:09Z</dcterms:modified>
</cp:coreProperties>
</file>